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00" windowHeight="7860" tabRatio="772"/>
  </bookViews>
  <sheets>
    <sheet name="1-1" sheetId="3" r:id="rId1"/>
    <sheet name="1-2" sheetId="4" r:id="rId2"/>
    <sheet name="1-3" sheetId="5" r:id="rId3"/>
    <sheet name="1-4" sheetId="6" r:id="rId4"/>
    <sheet name="1-5" sheetId="7" r:id="rId5"/>
    <sheet name="2-1" sheetId="13" r:id="rId6"/>
    <sheet name="2-2" sheetId="10" r:id="rId7"/>
    <sheet name="2-3" sheetId="11" r:id="rId8"/>
    <sheet name="2-4" sheetId="12" r:id="rId9"/>
    <sheet name="2-5" sheetId="9" r:id="rId10"/>
    <sheet name="3-1" sheetId="15" r:id="rId11"/>
    <sheet name="3-2" sheetId="16" r:id="rId12"/>
    <sheet name="3-3" sheetId="17" r:id="rId13"/>
    <sheet name="3-4" sheetId="18" r:id="rId14"/>
    <sheet name="3-5" sheetId="19" r:id="rId15"/>
    <sheet name="4-1" sheetId="21" r:id="rId16"/>
    <sheet name="4-2" sheetId="22" r:id="rId17"/>
    <sheet name="4-3" sheetId="23" r:id="rId18"/>
    <sheet name="4-4" sheetId="24" r:id="rId19"/>
    <sheet name="4-5" sheetId="25" r:id="rId20"/>
  </sheets>
  <definedNames>
    <definedName name="_xlnm.Print_Area" localSheetId="0">'1-1'!#REF!</definedName>
    <definedName name="_xlnm.Print_Area" localSheetId="1">'1-2'!$A$1:$O$22</definedName>
    <definedName name="_xlnm.Print_Area" localSheetId="9">'2-5'!$A$1:$Q$30</definedName>
    <definedName name="_xlnm.Print_Area" localSheetId="15">'4-1'!$A$1:$O$25</definedName>
    <definedName name="_xlnm.Print_Area" localSheetId="16">'4-2'!$A$1:$O$20</definedName>
    <definedName name="_xlnm.Print_Area" localSheetId="17">'4-3'!$A$1:$O$22</definedName>
    <definedName name="_xlnm.Print_Area" localSheetId="18">'4-4'!$A$1:$O$22</definedName>
    <definedName name="_xlnm.Print_Area" localSheetId="19">'4-5'!$A$1:$O$27</definedName>
  </definedNames>
  <calcPr calcId="162913"/>
</workbook>
</file>

<file path=xl/calcChain.xml><?xml version="1.0" encoding="utf-8"?>
<calcChain xmlns="http://schemas.openxmlformats.org/spreadsheetml/2006/main">
  <c r="N14" i="9" l="1"/>
  <c r="M14" i="9"/>
  <c r="L14" i="9"/>
  <c r="N13" i="9"/>
  <c r="M13" i="9"/>
  <c r="L13" i="9"/>
  <c r="N12" i="9"/>
  <c r="M12" i="9"/>
  <c r="L12" i="9"/>
  <c r="N11" i="9"/>
  <c r="M11" i="9"/>
  <c r="L11" i="9"/>
  <c r="N10" i="9"/>
  <c r="Q9" i="9" s="1"/>
  <c r="M10" i="9"/>
  <c r="L10" i="9"/>
  <c r="P9" i="9"/>
  <c r="N9" i="9"/>
  <c r="M9" i="9"/>
  <c r="L9" i="9"/>
  <c r="O9" i="9" s="1"/>
  <c r="L17" i="23" l="1"/>
  <c r="K17" i="23"/>
  <c r="J17" i="23"/>
  <c r="L16" i="23"/>
  <c r="K16" i="23"/>
  <c r="J16" i="23"/>
  <c r="L15" i="23"/>
  <c r="K15" i="23"/>
  <c r="J15" i="23"/>
  <c r="L14" i="23"/>
  <c r="K14" i="23"/>
  <c r="J14" i="23"/>
  <c r="M13" i="23" s="1"/>
  <c r="L13" i="23"/>
  <c r="O13" i="23" s="1"/>
  <c r="K13" i="23"/>
  <c r="N13" i="23" s="1"/>
  <c r="J13" i="23"/>
  <c r="O20" i="21"/>
  <c r="N20" i="21"/>
  <c r="L20" i="21"/>
  <c r="K20" i="21"/>
  <c r="J20" i="21"/>
  <c r="M20" i="21" s="1"/>
  <c r="L19" i="21"/>
  <c r="K19" i="21"/>
  <c r="J19" i="21"/>
  <c r="L18" i="21"/>
  <c r="K18" i="21"/>
  <c r="J18" i="21"/>
  <c r="L17" i="21"/>
  <c r="K17" i="21"/>
  <c r="J17" i="21"/>
  <c r="L16" i="21"/>
  <c r="K16" i="21"/>
  <c r="J16" i="21"/>
  <c r="L15" i="21"/>
  <c r="K15" i="21"/>
  <c r="J15" i="21"/>
  <c r="L14" i="21"/>
  <c r="K14" i="21"/>
  <c r="N13" i="21" s="1"/>
  <c r="J14" i="21"/>
  <c r="L13" i="21"/>
  <c r="K13" i="21"/>
  <c r="J13" i="21"/>
  <c r="M13" i="21" s="1"/>
  <c r="O13" i="21" l="1"/>
  <c r="L14" i="22"/>
  <c r="K14" i="22"/>
  <c r="J14" i="22"/>
  <c r="L13" i="22"/>
  <c r="K13" i="22"/>
  <c r="N12" i="22" s="1"/>
  <c r="J13" i="22"/>
  <c r="M12" i="22" s="1"/>
  <c r="L12" i="22"/>
  <c r="O12" i="22" s="1"/>
  <c r="K12" i="22"/>
  <c r="J12" i="22"/>
  <c r="L11" i="19" l="1"/>
  <c r="K11" i="19"/>
  <c r="N9" i="19" s="1"/>
  <c r="J11" i="19"/>
  <c r="L10" i="19"/>
  <c r="K10" i="19"/>
  <c r="J10" i="19"/>
  <c r="L9" i="19"/>
  <c r="O9" i="19" s="1"/>
  <c r="K9" i="19"/>
  <c r="J9" i="19"/>
  <c r="M9" i="19" s="1"/>
  <c r="L8" i="19"/>
  <c r="K8" i="19"/>
  <c r="J8" i="19"/>
  <c r="O7" i="19"/>
  <c r="M7" i="19"/>
  <c r="L7" i="19"/>
  <c r="K7" i="19"/>
  <c r="N7" i="19" s="1"/>
  <c r="J7" i="19"/>
  <c r="L11" i="16"/>
  <c r="K11" i="16"/>
  <c r="J11" i="16"/>
  <c r="L10" i="16"/>
  <c r="K10" i="16"/>
  <c r="J10" i="16"/>
  <c r="L9" i="16"/>
  <c r="K9" i="16"/>
  <c r="J9" i="16"/>
  <c r="L8" i="16"/>
  <c r="K8" i="16"/>
  <c r="N7" i="16" s="1"/>
  <c r="J8" i="16"/>
  <c r="L7" i="16"/>
  <c r="K7" i="16"/>
  <c r="J7" i="16"/>
  <c r="O7" i="16" l="1"/>
  <c r="M7" i="16"/>
  <c r="L12" i="10"/>
  <c r="K12" i="10"/>
  <c r="J12" i="10"/>
  <c r="L11" i="10"/>
  <c r="K11" i="10"/>
  <c r="J11" i="10"/>
  <c r="L10" i="10"/>
  <c r="K10" i="10"/>
  <c r="J10" i="10"/>
  <c r="L9" i="10"/>
  <c r="K9" i="10"/>
  <c r="J9" i="10"/>
  <c r="L8" i="10"/>
  <c r="K8" i="10"/>
  <c r="J8" i="10"/>
  <c r="O7" i="10"/>
  <c r="L7" i="10"/>
  <c r="K7" i="10"/>
  <c r="N7" i="10" s="1"/>
  <c r="J7" i="10"/>
  <c r="M7" i="10" s="1"/>
  <c r="L13" i="13"/>
  <c r="K13" i="13"/>
  <c r="J13" i="13"/>
  <c r="L12" i="13"/>
  <c r="O12" i="13" s="1"/>
  <c r="K12" i="13"/>
  <c r="N12" i="13" s="1"/>
  <c r="J12" i="13"/>
  <c r="M12" i="13" s="1"/>
  <c r="L11" i="13"/>
  <c r="K11" i="13"/>
  <c r="J11" i="13"/>
  <c r="L10" i="13"/>
  <c r="K10" i="13"/>
  <c r="J10" i="13"/>
  <c r="M7" i="13" s="1"/>
  <c r="L9" i="13"/>
  <c r="K9" i="13"/>
  <c r="J9" i="13"/>
  <c r="L8" i="13"/>
  <c r="K8" i="13"/>
  <c r="J8" i="13"/>
  <c r="L7" i="13"/>
  <c r="O7" i="13" s="1"/>
  <c r="K7" i="13"/>
  <c r="J7" i="13"/>
  <c r="N21" i="19"/>
  <c r="M21" i="19"/>
  <c r="M12" i="19"/>
  <c r="L12" i="19"/>
  <c r="O12" i="19" s="1"/>
  <c r="K12" i="19"/>
  <c r="N12" i="19" s="1"/>
  <c r="J12" i="19"/>
  <c r="P18" i="9"/>
  <c r="N18" i="9"/>
  <c r="Q18" i="9" s="1"/>
  <c r="M18" i="9"/>
  <c r="L18" i="9"/>
  <c r="O18" i="9" s="1"/>
  <c r="M16" i="7"/>
  <c r="L16" i="7"/>
  <c r="O16" i="7" s="1"/>
  <c r="K16" i="7"/>
  <c r="N16" i="7" s="1"/>
  <c r="J16" i="7"/>
  <c r="N23" i="25"/>
  <c r="O23" i="25"/>
  <c r="N22" i="25"/>
  <c r="O22" i="25"/>
  <c r="L11" i="25"/>
  <c r="K11" i="25"/>
  <c r="J11" i="25"/>
  <c r="L10" i="25"/>
  <c r="K10" i="25"/>
  <c r="J10" i="25"/>
  <c r="L9" i="25"/>
  <c r="K9" i="25"/>
  <c r="J9" i="25"/>
  <c r="L8" i="25"/>
  <c r="K8" i="25"/>
  <c r="J8" i="25"/>
  <c r="M7" i="25" s="1"/>
  <c r="L7" i="25"/>
  <c r="O7" i="25" s="1"/>
  <c r="K7" i="25"/>
  <c r="N7" i="25" s="1"/>
  <c r="J7" i="25"/>
  <c r="L13" i="25"/>
  <c r="K13" i="25"/>
  <c r="J13" i="25"/>
  <c r="O12" i="25"/>
  <c r="L12" i="25"/>
  <c r="K12" i="25"/>
  <c r="N12" i="25" s="1"/>
  <c r="J12" i="25"/>
  <c r="M12" i="25" s="1"/>
  <c r="M19" i="25"/>
  <c r="L19" i="25"/>
  <c r="O19" i="25" s="1"/>
  <c r="K19" i="25"/>
  <c r="N19" i="25" s="1"/>
  <c r="J19" i="25"/>
  <c r="L18" i="25"/>
  <c r="K18" i="25"/>
  <c r="J18" i="25"/>
  <c r="L17" i="25"/>
  <c r="K17" i="25"/>
  <c r="J17" i="25"/>
  <c r="L16" i="25"/>
  <c r="K16" i="25"/>
  <c r="J16" i="25"/>
  <c r="L15" i="25"/>
  <c r="K15" i="25"/>
  <c r="N14" i="25" s="1"/>
  <c r="J15" i="25"/>
  <c r="M14" i="25" s="1"/>
  <c r="L14" i="25"/>
  <c r="O14" i="25" s="1"/>
  <c r="K14" i="25"/>
  <c r="J14" i="25"/>
  <c r="N22" i="24"/>
  <c r="O22" i="24"/>
  <c r="N21" i="24"/>
  <c r="O21" i="24"/>
  <c r="M18" i="24"/>
  <c r="L18" i="24"/>
  <c r="O18" i="24" s="1"/>
  <c r="K18" i="24"/>
  <c r="N18" i="24" s="1"/>
  <c r="J18" i="24"/>
  <c r="L17" i="24"/>
  <c r="K17" i="24"/>
  <c r="J17" i="24"/>
  <c r="L16" i="24"/>
  <c r="K16" i="24"/>
  <c r="N15" i="24" s="1"/>
  <c r="J16" i="24"/>
  <c r="M15" i="24" s="1"/>
  <c r="L15" i="24"/>
  <c r="O15" i="24" s="1"/>
  <c r="K15" i="24"/>
  <c r="J15" i="24"/>
  <c r="L14" i="24"/>
  <c r="K14" i="24"/>
  <c r="J14" i="24"/>
  <c r="L13" i="24"/>
  <c r="O12" i="24" s="1"/>
  <c r="K13" i="24"/>
  <c r="J13" i="24"/>
  <c r="N12" i="24"/>
  <c r="L12" i="24"/>
  <c r="K12" i="24"/>
  <c r="J12" i="24"/>
  <c r="M12" i="24" s="1"/>
  <c r="L11" i="24"/>
  <c r="K11" i="24"/>
  <c r="J11" i="24"/>
  <c r="L10" i="24"/>
  <c r="K10" i="24"/>
  <c r="J10" i="24"/>
  <c r="L9" i="24"/>
  <c r="K9" i="24"/>
  <c r="J9" i="24"/>
  <c r="L8" i="24"/>
  <c r="K8" i="24"/>
  <c r="N7" i="24" s="1"/>
  <c r="J8" i="24"/>
  <c r="M7" i="24" s="1"/>
  <c r="L7" i="24"/>
  <c r="O7" i="24" s="1"/>
  <c r="K7" i="24"/>
  <c r="J7" i="24"/>
  <c r="L16" i="22"/>
  <c r="O16" i="22" s="1"/>
  <c r="K16" i="22"/>
  <c r="N16" i="22" s="1"/>
  <c r="J16" i="22"/>
  <c r="M16" i="22" s="1"/>
  <c r="L15" i="22"/>
  <c r="O15" i="22" s="1"/>
  <c r="K15" i="22"/>
  <c r="N15" i="22" s="1"/>
  <c r="J15" i="22"/>
  <c r="M15" i="22" s="1"/>
  <c r="L11" i="22"/>
  <c r="K11" i="22"/>
  <c r="J11" i="22"/>
  <c r="L10" i="22"/>
  <c r="K10" i="22"/>
  <c r="J10" i="22"/>
  <c r="L9" i="22"/>
  <c r="K9" i="22"/>
  <c r="J9" i="22"/>
  <c r="L8" i="22"/>
  <c r="K8" i="22"/>
  <c r="J8" i="22"/>
  <c r="L7" i="22"/>
  <c r="O7" i="22" s="1"/>
  <c r="K7" i="22"/>
  <c r="J7" i="22"/>
  <c r="L14" i="15"/>
  <c r="O13" i="15" s="1"/>
  <c r="K14" i="15"/>
  <c r="J14" i="15"/>
  <c r="N13" i="15"/>
  <c r="L13" i="15"/>
  <c r="K13" i="15"/>
  <c r="J13" i="15"/>
  <c r="M13" i="15" s="1"/>
  <c r="N21" i="21"/>
  <c r="L21" i="21"/>
  <c r="O21" i="21" s="1"/>
  <c r="K21" i="21"/>
  <c r="J21" i="21"/>
  <c r="M21" i="21" s="1"/>
  <c r="L12" i="21"/>
  <c r="K12" i="21"/>
  <c r="J12" i="21"/>
  <c r="L11" i="21"/>
  <c r="K11" i="21"/>
  <c r="J11" i="21"/>
  <c r="L10" i="21"/>
  <c r="K10" i="21"/>
  <c r="J10" i="21"/>
  <c r="L9" i="21"/>
  <c r="K9" i="21"/>
  <c r="J9" i="21"/>
  <c r="L8" i="21"/>
  <c r="K8" i="21"/>
  <c r="J8" i="21"/>
  <c r="L7" i="21"/>
  <c r="K7" i="21"/>
  <c r="J7" i="21"/>
  <c r="L18" i="23"/>
  <c r="O18" i="23" s="1"/>
  <c r="K18" i="23"/>
  <c r="N18" i="23" s="1"/>
  <c r="J18" i="23"/>
  <c r="M18" i="23" s="1"/>
  <c r="L12" i="23"/>
  <c r="K12" i="23"/>
  <c r="J12" i="23"/>
  <c r="L11" i="23"/>
  <c r="K11" i="23"/>
  <c r="J11" i="23"/>
  <c r="L10" i="23"/>
  <c r="K10" i="23"/>
  <c r="J10" i="23"/>
  <c r="L9" i="23"/>
  <c r="K9" i="23"/>
  <c r="J9" i="23"/>
  <c r="L8" i="23"/>
  <c r="K8" i="23"/>
  <c r="J8" i="23"/>
  <c r="L7" i="23"/>
  <c r="K7" i="23"/>
  <c r="J7" i="23"/>
  <c r="N23" i="9"/>
  <c r="M23" i="9"/>
  <c r="L23" i="9"/>
  <c r="N22" i="9"/>
  <c r="M22" i="9"/>
  <c r="L22" i="9"/>
  <c r="N21" i="9"/>
  <c r="M21" i="9"/>
  <c r="L21" i="9"/>
  <c r="N20" i="9"/>
  <c r="M20" i="9"/>
  <c r="L20" i="9"/>
  <c r="N19" i="9"/>
  <c r="M19" i="9"/>
  <c r="P19" i="9" s="1"/>
  <c r="L19" i="9"/>
  <c r="M14" i="13"/>
  <c r="L14" i="13"/>
  <c r="O14" i="13" s="1"/>
  <c r="K14" i="13"/>
  <c r="N14" i="13" s="1"/>
  <c r="J14" i="13"/>
  <c r="L17" i="19"/>
  <c r="K17" i="19"/>
  <c r="J17" i="19"/>
  <c r="L16" i="19"/>
  <c r="K16" i="19"/>
  <c r="J16" i="19"/>
  <c r="L15" i="19"/>
  <c r="K15" i="19"/>
  <c r="J15" i="19"/>
  <c r="L14" i="19"/>
  <c r="O13" i="19" s="1"/>
  <c r="K14" i="19"/>
  <c r="J14" i="19"/>
  <c r="N13" i="19"/>
  <c r="L13" i="19"/>
  <c r="K13" i="19"/>
  <c r="J13" i="19"/>
  <c r="L18" i="18"/>
  <c r="K18" i="18"/>
  <c r="N16" i="18" s="1"/>
  <c r="J18" i="18"/>
  <c r="L17" i="18"/>
  <c r="K17" i="18"/>
  <c r="J17" i="18"/>
  <c r="L16" i="18"/>
  <c r="O16" i="18" s="1"/>
  <c r="K16" i="18"/>
  <c r="J16" i="18"/>
  <c r="M16" i="18" s="1"/>
  <c r="N18" i="19"/>
  <c r="M18" i="19"/>
  <c r="L18" i="19"/>
  <c r="O18" i="19" s="1"/>
  <c r="K18" i="19"/>
  <c r="J18" i="19"/>
  <c r="L8" i="18"/>
  <c r="L9" i="18"/>
  <c r="L10" i="18"/>
  <c r="O7" i="18" s="1"/>
  <c r="L11" i="18"/>
  <c r="L12" i="18"/>
  <c r="L7" i="18"/>
  <c r="K8" i="18"/>
  <c r="K9" i="18"/>
  <c r="K10" i="18"/>
  <c r="K11" i="18"/>
  <c r="K12" i="18"/>
  <c r="K7" i="18"/>
  <c r="N7" i="18" s="1"/>
  <c r="L15" i="18"/>
  <c r="K15" i="18"/>
  <c r="J15" i="18"/>
  <c r="L14" i="18"/>
  <c r="K14" i="18"/>
  <c r="J14" i="18"/>
  <c r="L13" i="18"/>
  <c r="O13" i="18" s="1"/>
  <c r="K13" i="18"/>
  <c r="J13" i="18"/>
  <c r="M19" i="18"/>
  <c r="L19" i="18"/>
  <c r="O19" i="18" s="1"/>
  <c r="K19" i="18"/>
  <c r="N19" i="18" s="1"/>
  <c r="J19" i="18"/>
  <c r="N24" i="17"/>
  <c r="O24" i="17"/>
  <c r="N23" i="17"/>
  <c r="O23" i="17"/>
  <c r="L14" i="17"/>
  <c r="K14" i="17"/>
  <c r="J14" i="17"/>
  <c r="O13" i="17"/>
  <c r="M13" i="17"/>
  <c r="L13" i="17"/>
  <c r="K13" i="17"/>
  <c r="N13" i="17" s="1"/>
  <c r="J13" i="17"/>
  <c r="L12" i="17"/>
  <c r="K12" i="17"/>
  <c r="J12" i="17"/>
  <c r="L11" i="17"/>
  <c r="K11" i="17"/>
  <c r="J11" i="17"/>
  <c r="L10" i="17"/>
  <c r="K10" i="17"/>
  <c r="J10" i="17"/>
  <c r="L9" i="17"/>
  <c r="K9" i="17"/>
  <c r="J9" i="17"/>
  <c r="L8" i="17"/>
  <c r="O7" i="17" s="1"/>
  <c r="K8" i="17"/>
  <c r="J8" i="17"/>
  <c r="N7" i="17"/>
  <c r="L7" i="17"/>
  <c r="K7" i="17"/>
  <c r="J7" i="17"/>
  <c r="M7" i="17" s="1"/>
  <c r="L19" i="17"/>
  <c r="K19" i="17"/>
  <c r="J19" i="17"/>
  <c r="L18" i="17"/>
  <c r="K18" i="17"/>
  <c r="J18" i="17"/>
  <c r="L17" i="17"/>
  <c r="K17" i="17"/>
  <c r="N15" i="17" s="1"/>
  <c r="J17" i="17"/>
  <c r="L16" i="17"/>
  <c r="K16" i="17"/>
  <c r="J16" i="17"/>
  <c r="L15" i="17"/>
  <c r="O15" i="17" s="1"/>
  <c r="K15" i="17"/>
  <c r="J15" i="17"/>
  <c r="M15" i="17" s="1"/>
  <c r="N20" i="17"/>
  <c r="M20" i="17"/>
  <c r="L20" i="17"/>
  <c r="O20" i="17" s="1"/>
  <c r="K20" i="17"/>
  <c r="J20" i="17"/>
  <c r="L14" i="16"/>
  <c r="K14" i="16"/>
  <c r="J14" i="16"/>
  <c r="L13" i="16"/>
  <c r="K13" i="16"/>
  <c r="N12" i="16" s="1"/>
  <c r="J13" i="16"/>
  <c r="L12" i="16"/>
  <c r="K12" i="16"/>
  <c r="J12" i="16"/>
  <c r="M12" i="16" s="1"/>
  <c r="O16" i="16"/>
  <c r="K16" i="16"/>
  <c r="N16" i="16" s="1"/>
  <c r="J16" i="16"/>
  <c r="M16" i="16" s="1"/>
  <c r="L15" i="16"/>
  <c r="O15" i="16" s="1"/>
  <c r="K15" i="16"/>
  <c r="N15" i="16" s="1"/>
  <c r="J15" i="16"/>
  <c r="M15" i="16" s="1"/>
  <c r="L12" i="15"/>
  <c r="K12" i="15"/>
  <c r="J12" i="15"/>
  <c r="L11" i="15"/>
  <c r="K11" i="15"/>
  <c r="J11" i="15"/>
  <c r="L10" i="15"/>
  <c r="K10" i="15"/>
  <c r="J10" i="15"/>
  <c r="L9" i="15"/>
  <c r="K9" i="15"/>
  <c r="J9" i="15"/>
  <c r="L8" i="15"/>
  <c r="K8" i="15"/>
  <c r="J8" i="15"/>
  <c r="L7" i="15"/>
  <c r="O7" i="15" s="1"/>
  <c r="K7" i="15"/>
  <c r="N7" i="15" s="1"/>
  <c r="J7" i="15"/>
  <c r="M15" i="15"/>
  <c r="L15" i="15"/>
  <c r="O15" i="15" s="1"/>
  <c r="K15" i="15"/>
  <c r="N15" i="15" s="1"/>
  <c r="J15" i="15"/>
  <c r="O16" i="15"/>
  <c r="K16" i="15"/>
  <c r="N16" i="15" s="1"/>
  <c r="J16" i="15"/>
  <c r="M16" i="15" s="1"/>
  <c r="N24" i="9"/>
  <c r="Q24" i="9" s="1"/>
  <c r="M24" i="9"/>
  <c r="P24" i="9" s="1"/>
  <c r="L24" i="9"/>
  <c r="O24" i="9" s="1"/>
  <c r="N15" i="9"/>
  <c r="N16" i="9"/>
  <c r="N17" i="9"/>
  <c r="M16" i="9"/>
  <c r="M17" i="9"/>
  <c r="M15" i="9"/>
  <c r="L15" i="9"/>
  <c r="L16" i="9"/>
  <c r="L17" i="9"/>
  <c r="N8" i="9"/>
  <c r="M8" i="9"/>
  <c r="M7" i="9"/>
  <c r="P7" i="9" s="1"/>
  <c r="N7" i="9"/>
  <c r="N25" i="12"/>
  <c r="O25" i="12"/>
  <c r="O24" i="12"/>
  <c r="N24" i="12"/>
  <c r="O7" i="12"/>
  <c r="N7" i="12"/>
  <c r="L8" i="12"/>
  <c r="L9" i="12"/>
  <c r="L10" i="12"/>
  <c r="L11" i="12"/>
  <c r="L12" i="12"/>
  <c r="L13" i="12"/>
  <c r="L14" i="12"/>
  <c r="L7" i="12"/>
  <c r="K8" i="12"/>
  <c r="K9" i="12"/>
  <c r="K10" i="12"/>
  <c r="K11" i="12"/>
  <c r="K12" i="12"/>
  <c r="K13" i="12"/>
  <c r="K14" i="12"/>
  <c r="K7" i="12"/>
  <c r="M21" i="12"/>
  <c r="L21" i="12"/>
  <c r="O21" i="12" s="1"/>
  <c r="K21" i="12"/>
  <c r="N21" i="12" s="1"/>
  <c r="J21" i="12"/>
  <c r="L17" i="12"/>
  <c r="K17" i="12"/>
  <c r="J17" i="12"/>
  <c r="L16" i="12"/>
  <c r="O15" i="12" s="1"/>
  <c r="K16" i="12"/>
  <c r="J16" i="12"/>
  <c r="N15" i="12"/>
  <c r="L15" i="12"/>
  <c r="K15" i="12"/>
  <c r="J15" i="12"/>
  <c r="M15" i="12" s="1"/>
  <c r="L20" i="12"/>
  <c r="K20" i="12"/>
  <c r="J20" i="12"/>
  <c r="L19" i="12"/>
  <c r="O18" i="12" s="1"/>
  <c r="K19" i="12"/>
  <c r="J19" i="12"/>
  <c r="N18" i="12"/>
  <c r="L18" i="12"/>
  <c r="K18" i="12"/>
  <c r="J18" i="12"/>
  <c r="M18" i="12" s="1"/>
  <c r="N26" i="11"/>
  <c r="O26" i="11"/>
  <c r="O25" i="11"/>
  <c r="N25" i="11"/>
  <c r="O7" i="11"/>
  <c r="N7" i="11"/>
  <c r="L8" i="11"/>
  <c r="L9" i="11"/>
  <c r="L10" i="11"/>
  <c r="L11" i="11"/>
  <c r="L12" i="11"/>
  <c r="L13" i="11"/>
  <c r="L7" i="11"/>
  <c r="K8" i="11"/>
  <c r="K9" i="11"/>
  <c r="K10" i="11"/>
  <c r="K11" i="11"/>
  <c r="K12" i="11"/>
  <c r="K13" i="11"/>
  <c r="K7" i="11"/>
  <c r="L15" i="11"/>
  <c r="K15" i="11"/>
  <c r="J15" i="11"/>
  <c r="M14" i="11" s="1"/>
  <c r="O14" i="11"/>
  <c r="L14" i="11"/>
  <c r="K14" i="11"/>
  <c r="N14" i="11" s="1"/>
  <c r="J14" i="11"/>
  <c r="M21" i="11"/>
  <c r="L21" i="11"/>
  <c r="O21" i="11" s="1"/>
  <c r="K21" i="11"/>
  <c r="N21" i="11" s="1"/>
  <c r="J21" i="11"/>
  <c r="N22" i="11"/>
  <c r="M22" i="11"/>
  <c r="L22" i="11"/>
  <c r="O22" i="11" s="1"/>
  <c r="K22" i="11"/>
  <c r="J22" i="11"/>
  <c r="L20" i="11"/>
  <c r="K20" i="11"/>
  <c r="J20" i="11"/>
  <c r="L19" i="11"/>
  <c r="K19" i="11"/>
  <c r="J19" i="11"/>
  <c r="L18" i="11"/>
  <c r="K18" i="11"/>
  <c r="J18" i="11"/>
  <c r="L17" i="11"/>
  <c r="K17" i="11"/>
  <c r="J17" i="11"/>
  <c r="M16" i="11" s="1"/>
  <c r="L16" i="11"/>
  <c r="O16" i="11" s="1"/>
  <c r="K16" i="11"/>
  <c r="N16" i="11" s="1"/>
  <c r="J16" i="11"/>
  <c r="Q7" i="9" l="1"/>
  <c r="Q19" i="9"/>
  <c r="M7" i="23"/>
  <c r="M11" i="23"/>
  <c r="N7" i="23"/>
  <c r="M9" i="23"/>
  <c r="O7" i="23"/>
  <c r="O9" i="23"/>
  <c r="N11" i="23"/>
  <c r="N9" i="23"/>
  <c r="N21" i="23" s="1"/>
  <c r="N22" i="23" s="1"/>
  <c r="O11" i="23"/>
  <c r="O7" i="21"/>
  <c r="M7" i="22"/>
  <c r="N7" i="22"/>
  <c r="N19" i="22" s="1"/>
  <c r="O19" i="22"/>
  <c r="N19" i="16"/>
  <c r="O12" i="16"/>
  <c r="O19" i="16" s="1"/>
  <c r="N7" i="13"/>
  <c r="N22" i="19"/>
  <c r="O21" i="19"/>
  <c r="O22" i="19" s="1"/>
  <c r="M13" i="19"/>
  <c r="O19" i="9"/>
  <c r="N7" i="21"/>
  <c r="M7" i="21"/>
  <c r="O24" i="21"/>
  <c r="O25" i="21" s="1"/>
  <c r="O19" i="15"/>
  <c r="O20" i="15" s="1"/>
  <c r="N19" i="15"/>
  <c r="N20" i="15" s="1"/>
  <c r="O23" i="19"/>
  <c r="O24" i="19" s="1"/>
  <c r="M7" i="15"/>
  <c r="O20" i="16"/>
  <c r="N20" i="16"/>
  <c r="Q15" i="9"/>
  <c r="O15" i="9"/>
  <c r="P15" i="9"/>
  <c r="P27" i="9"/>
  <c r="P28" i="9" s="1"/>
  <c r="Q27" i="9"/>
  <c r="Q28" i="9" s="1"/>
  <c r="O22" i="18"/>
  <c r="O23" i="18" s="1"/>
  <c r="M13" i="18"/>
  <c r="N13" i="18"/>
  <c r="N22" i="18" s="1"/>
  <c r="N23" i="18" s="1"/>
  <c r="O21" i="23" l="1"/>
  <c r="O22" i="23" s="1"/>
  <c r="N24" i="21"/>
  <c r="N25" i="21" s="1"/>
  <c r="O20" i="22"/>
  <c r="M19" i="22"/>
  <c r="N20" i="22"/>
  <c r="N24" i="25"/>
  <c r="N25" i="25" s="1"/>
  <c r="N23" i="19"/>
  <c r="N24" i="19" s="1"/>
  <c r="O24" i="25" l="1"/>
  <c r="O25" i="25" s="1"/>
  <c r="N16" i="10"/>
  <c r="L16" i="10"/>
  <c r="O16" i="10" s="1"/>
  <c r="K16" i="10"/>
  <c r="J16" i="10"/>
  <c r="M16" i="10" s="1"/>
  <c r="L15" i="10"/>
  <c r="K15" i="10"/>
  <c r="J15" i="10"/>
  <c r="L14" i="10"/>
  <c r="K14" i="10"/>
  <c r="J14" i="10"/>
  <c r="N13" i="10"/>
  <c r="L13" i="10"/>
  <c r="O13" i="10" s="1"/>
  <c r="K13" i="10"/>
  <c r="J13" i="10"/>
  <c r="O18" i="13"/>
  <c r="L15" i="13"/>
  <c r="O15" i="13" s="1"/>
  <c r="K15" i="13"/>
  <c r="N15" i="13" s="1"/>
  <c r="N18" i="13" s="1"/>
  <c r="J15" i="13"/>
  <c r="M15" i="13" s="1"/>
  <c r="L14" i="7"/>
  <c r="K14" i="7"/>
  <c r="L13" i="7"/>
  <c r="O13" i="7" s="1"/>
  <c r="K13" i="7"/>
  <c r="N13" i="7" s="1"/>
  <c r="L15" i="7"/>
  <c r="K15" i="7"/>
  <c r="O22" i="7"/>
  <c r="N22" i="7"/>
  <c r="L22" i="7"/>
  <c r="K22" i="7"/>
  <c r="J22" i="7"/>
  <c r="M22" i="7" s="1"/>
  <c r="L21" i="7"/>
  <c r="K21" i="7"/>
  <c r="J21" i="7"/>
  <c r="L20" i="7"/>
  <c r="K20" i="7"/>
  <c r="J20" i="7"/>
  <c r="L19" i="7"/>
  <c r="K19" i="7"/>
  <c r="J19" i="7"/>
  <c r="L18" i="7"/>
  <c r="K18" i="7"/>
  <c r="J18" i="7"/>
  <c r="L17" i="7"/>
  <c r="O17" i="7" s="1"/>
  <c r="K17" i="7"/>
  <c r="J17" i="7"/>
  <c r="L8" i="7"/>
  <c r="L9" i="7"/>
  <c r="O7" i="7" s="1"/>
  <c r="L10" i="7"/>
  <c r="L11" i="7"/>
  <c r="L12" i="7"/>
  <c r="K8" i="7"/>
  <c r="K9" i="7"/>
  <c r="K10" i="7"/>
  <c r="K11" i="7"/>
  <c r="K12" i="7"/>
  <c r="L7" i="7"/>
  <c r="K7" i="7"/>
  <c r="K13" i="6"/>
  <c r="K14" i="6"/>
  <c r="K12" i="6"/>
  <c r="O12" i="6"/>
  <c r="L13" i="6"/>
  <c r="L14" i="6"/>
  <c r="L12" i="6"/>
  <c r="L18" i="6"/>
  <c r="O18" i="6" s="1"/>
  <c r="K18" i="6"/>
  <c r="N18" i="6" s="1"/>
  <c r="J18" i="6"/>
  <c r="M18" i="6" s="1"/>
  <c r="L8" i="6"/>
  <c r="L9" i="6"/>
  <c r="L10" i="6"/>
  <c r="L11" i="6"/>
  <c r="L7" i="6"/>
  <c r="O7" i="6" s="1"/>
  <c r="O21" i="6" s="1"/>
  <c r="O22" i="6" s="1"/>
  <c r="K8" i="6"/>
  <c r="K9" i="6"/>
  <c r="K10" i="6"/>
  <c r="K11" i="6"/>
  <c r="K7" i="6"/>
  <c r="N7" i="6" s="1"/>
  <c r="L15" i="6"/>
  <c r="L17" i="6"/>
  <c r="K17" i="6"/>
  <c r="N15" i="6" s="1"/>
  <c r="J17" i="6"/>
  <c r="L16" i="6"/>
  <c r="K16" i="6"/>
  <c r="J16" i="6"/>
  <c r="O15" i="6"/>
  <c r="K15" i="6"/>
  <c r="J15" i="6"/>
  <c r="O29" i="5"/>
  <c r="N29" i="5"/>
  <c r="O28" i="5"/>
  <c r="N28" i="5"/>
  <c r="O25" i="5"/>
  <c r="N25" i="5"/>
  <c r="L25" i="5"/>
  <c r="K25" i="5"/>
  <c r="O20" i="5"/>
  <c r="N20" i="5"/>
  <c r="L21" i="5"/>
  <c r="L22" i="5"/>
  <c r="L23" i="5"/>
  <c r="L24" i="5"/>
  <c r="L20" i="5"/>
  <c r="K21" i="5"/>
  <c r="K22" i="5"/>
  <c r="K23" i="5"/>
  <c r="K24" i="5"/>
  <c r="K20" i="5"/>
  <c r="O13" i="5"/>
  <c r="N13" i="5"/>
  <c r="L14" i="5"/>
  <c r="L15" i="5"/>
  <c r="L16" i="5"/>
  <c r="L17" i="5"/>
  <c r="L18" i="5"/>
  <c r="L19" i="5"/>
  <c r="L13" i="5"/>
  <c r="K14" i="5"/>
  <c r="K15" i="5"/>
  <c r="K16" i="5"/>
  <c r="K17" i="5"/>
  <c r="K18" i="5"/>
  <c r="K19" i="5"/>
  <c r="K13" i="5"/>
  <c r="N7" i="5"/>
  <c r="O7" i="5"/>
  <c r="L8" i="5"/>
  <c r="L9" i="5"/>
  <c r="L10" i="5"/>
  <c r="L11" i="5"/>
  <c r="L12" i="5"/>
  <c r="L7" i="5"/>
  <c r="K8" i="5"/>
  <c r="K9" i="5"/>
  <c r="K10" i="5"/>
  <c r="K11" i="5"/>
  <c r="K12" i="5"/>
  <c r="K7" i="5"/>
  <c r="J25" i="5"/>
  <c r="M25" i="5" s="1"/>
  <c r="J24" i="5"/>
  <c r="J23" i="5"/>
  <c r="J22" i="5"/>
  <c r="J21" i="5"/>
  <c r="M20" i="5" s="1"/>
  <c r="J20" i="5"/>
  <c r="J19" i="5"/>
  <c r="J18" i="5"/>
  <c r="J17" i="5"/>
  <c r="J16" i="5"/>
  <c r="J15" i="5"/>
  <c r="J14" i="5"/>
  <c r="M13" i="5" s="1"/>
  <c r="J13" i="5"/>
  <c r="J12" i="5"/>
  <c r="J11" i="5"/>
  <c r="J10" i="5"/>
  <c r="J9" i="5"/>
  <c r="J8" i="5"/>
  <c r="M7" i="5"/>
  <c r="J7" i="5"/>
  <c r="L18" i="4"/>
  <c r="O18" i="4" s="1"/>
  <c r="K18" i="4"/>
  <c r="N18" i="4" s="1"/>
  <c r="J18" i="4"/>
  <c r="M18" i="4" s="1"/>
  <c r="L17" i="4"/>
  <c r="K17" i="4"/>
  <c r="J17" i="4"/>
  <c r="L16" i="4"/>
  <c r="K16" i="4"/>
  <c r="J16" i="4"/>
  <c r="L15" i="4"/>
  <c r="O15" i="4" s="1"/>
  <c r="K15" i="4"/>
  <c r="N15" i="4" s="1"/>
  <c r="J15" i="4"/>
  <c r="L14" i="4"/>
  <c r="K14" i="4"/>
  <c r="J14" i="4"/>
  <c r="N13" i="4"/>
  <c r="L13" i="4"/>
  <c r="K13" i="4"/>
  <c r="J13" i="4"/>
  <c r="M13" i="4" s="1"/>
  <c r="L12" i="4"/>
  <c r="K12" i="4"/>
  <c r="J12" i="4"/>
  <c r="L11" i="4"/>
  <c r="K11" i="4"/>
  <c r="J11" i="4"/>
  <c r="L10" i="4"/>
  <c r="K10" i="4"/>
  <c r="J10" i="4"/>
  <c r="L9" i="4"/>
  <c r="K9" i="4"/>
  <c r="J9" i="4"/>
  <c r="L8" i="4"/>
  <c r="K8" i="4"/>
  <c r="J8" i="4"/>
  <c r="L7" i="4"/>
  <c r="K7" i="4"/>
  <c r="J7" i="4"/>
  <c r="M7" i="4" s="1"/>
  <c r="O22" i="3"/>
  <c r="N22" i="3"/>
  <c r="K22" i="3"/>
  <c r="J22" i="3"/>
  <c r="M22" i="3" s="1"/>
  <c r="L21" i="3"/>
  <c r="O21" i="3" s="1"/>
  <c r="K21" i="3"/>
  <c r="N21" i="3" s="1"/>
  <c r="J21" i="3"/>
  <c r="M21" i="3" s="1"/>
  <c r="L20" i="3"/>
  <c r="O20" i="3" s="1"/>
  <c r="K20" i="3"/>
  <c r="N20" i="3" s="1"/>
  <c r="J20" i="3"/>
  <c r="M20" i="3" s="1"/>
  <c r="L19" i="3"/>
  <c r="K19" i="3"/>
  <c r="J19" i="3"/>
  <c r="L18" i="3"/>
  <c r="K18" i="3"/>
  <c r="J18" i="3"/>
  <c r="M18" i="3" s="1"/>
  <c r="L17" i="3"/>
  <c r="O16" i="3" s="1"/>
  <c r="K17" i="3"/>
  <c r="J17" i="3"/>
  <c r="L16" i="3"/>
  <c r="K16" i="3"/>
  <c r="J16" i="3"/>
  <c r="M21" i="4" l="1"/>
  <c r="M22" i="4" s="1"/>
  <c r="O7" i="4"/>
  <c r="O21" i="4" s="1"/>
  <c r="O22" i="4" s="1"/>
  <c r="M15" i="4"/>
  <c r="N7" i="4"/>
  <c r="O13" i="4"/>
  <c r="N16" i="3"/>
  <c r="N18" i="3"/>
  <c r="N7" i="7"/>
  <c r="N25" i="7" s="1"/>
  <c r="N26" i="7" s="1"/>
  <c r="O25" i="7"/>
  <c r="N17" i="7"/>
  <c r="N19" i="10"/>
  <c r="N20" i="10" s="1"/>
  <c r="M13" i="10"/>
  <c r="P29" i="9"/>
  <c r="P30" i="9" s="1"/>
  <c r="O19" i="10"/>
  <c r="O20" i="10" s="1"/>
  <c r="M15" i="6"/>
  <c r="O26" i="7"/>
  <c r="M17" i="7"/>
  <c r="O19" i="13"/>
  <c r="N19" i="13"/>
  <c r="N12" i="6"/>
  <c r="N21" i="6" s="1"/>
  <c r="M28" i="5"/>
  <c r="M29" i="5" s="1"/>
  <c r="N21" i="4"/>
  <c r="N22" i="4" s="1"/>
  <c r="M16" i="3"/>
  <c r="M25" i="3" s="1"/>
  <c r="M26" i="3" s="1"/>
  <c r="N25" i="3"/>
  <c r="N26" i="3" s="1"/>
  <c r="O18" i="3"/>
  <c r="O25" i="3"/>
  <c r="O26" i="3" s="1"/>
  <c r="M21" i="24"/>
  <c r="O27" i="7" l="1"/>
  <c r="O28" i="7" s="1"/>
  <c r="Q29" i="9"/>
  <c r="Q30" i="9" s="1"/>
  <c r="N22" i="6"/>
  <c r="N27" i="7"/>
  <c r="N26" i="25" s="1"/>
  <c r="N27" i="25" s="1"/>
  <c r="J15" i="7"/>
  <c r="J14" i="7"/>
  <c r="J13" i="7"/>
  <c r="J12" i="7"/>
  <c r="J11" i="7"/>
  <c r="J10" i="7"/>
  <c r="J9" i="7"/>
  <c r="J8" i="7"/>
  <c r="J7" i="7"/>
  <c r="N28" i="7" l="1"/>
  <c r="O26" i="25"/>
  <c r="O27" i="25" s="1"/>
  <c r="M13" i="7"/>
  <c r="M7" i="7"/>
  <c r="L7" i="9" l="1"/>
  <c r="L8" i="9"/>
  <c r="O7" i="9" l="1"/>
  <c r="M22" i="25" l="1"/>
  <c r="M23" i="25" s="1"/>
  <c r="M20" i="22" l="1"/>
  <c r="J7" i="11" l="1"/>
  <c r="J8" i="11"/>
  <c r="J9" i="11"/>
  <c r="J10" i="11"/>
  <c r="J11" i="11"/>
  <c r="J12" i="11"/>
  <c r="J13" i="11"/>
  <c r="M7" i="11" l="1"/>
  <c r="J7" i="18"/>
  <c r="J8" i="18"/>
  <c r="J9" i="18"/>
  <c r="J10" i="18"/>
  <c r="J11" i="18"/>
  <c r="J12" i="18"/>
  <c r="J7" i="12"/>
  <c r="J8" i="12"/>
  <c r="J9" i="12"/>
  <c r="J10" i="12"/>
  <c r="J11" i="12"/>
  <c r="J12" i="12"/>
  <c r="J13" i="12"/>
  <c r="J14" i="12"/>
  <c r="M19" i="10"/>
  <c r="M20" i="10" s="1"/>
  <c r="J7" i="6"/>
  <c r="J8" i="6"/>
  <c r="J9" i="6"/>
  <c r="J10" i="6"/>
  <c r="J11" i="6"/>
  <c r="J12" i="6"/>
  <c r="J13" i="6"/>
  <c r="J14" i="6"/>
  <c r="M24" i="21" l="1"/>
  <c r="M25" i="21" s="1"/>
  <c r="M12" i="6"/>
  <c r="M7" i="6"/>
  <c r="M7" i="18"/>
  <c r="M22" i="24" l="1"/>
  <c r="M22" i="18"/>
  <c r="M23" i="18" s="1"/>
  <c r="M21" i="23" l="1"/>
  <c r="M24" i="25" l="1"/>
  <c r="M25" i="25" s="1"/>
  <c r="M22" i="19"/>
  <c r="M22" i="23" l="1"/>
  <c r="M23" i="17" l="1"/>
  <c r="M24" i="17" s="1"/>
  <c r="M19" i="16" l="1"/>
  <c r="M19" i="15"/>
  <c r="M20" i="16" l="1"/>
  <c r="M23" i="19"/>
  <c r="M24" i="19" s="1"/>
  <c r="M20" i="15"/>
  <c r="O27" i="9" l="1"/>
  <c r="O28" i="9" s="1"/>
  <c r="M7" i="12" l="1"/>
  <c r="M24" i="12" l="1"/>
  <c r="M25" i="11"/>
  <c r="M26" i="11" s="1"/>
  <c r="M25" i="12" l="1"/>
  <c r="M18" i="13"/>
  <c r="M19" i="13" s="1"/>
  <c r="O29" i="9" l="1"/>
  <c r="O30" i="9" s="1"/>
  <c r="M25" i="7"/>
  <c r="M26" i="7" l="1"/>
  <c r="M21" i="6" l="1"/>
  <c r="M22" i="6" l="1"/>
  <c r="M27" i="7"/>
  <c r="M28" i="7" s="1"/>
  <c r="M26" i="25" l="1"/>
  <c r="M27" i="25" s="1"/>
</calcChain>
</file>

<file path=xl/sharedStrings.xml><?xml version="1.0" encoding="utf-8"?>
<sst xmlns="http://schemas.openxmlformats.org/spreadsheetml/2006/main" count="857" uniqueCount="121">
  <si>
    <t>7-10 лет</t>
  </si>
  <si>
    <t>мука пшеничная обогащенная</t>
  </si>
  <si>
    <t>лук репчатый</t>
  </si>
  <si>
    <t>масло сливочное</t>
  </si>
  <si>
    <t>масло растительное</t>
  </si>
  <si>
    <t>молоко</t>
  </si>
  <si>
    <t>Хлеб ржано-пшеничный</t>
  </si>
  <si>
    <t>хлеб ржано-пшеничный</t>
  </si>
  <si>
    <t>Калорийность, ккал</t>
  </si>
  <si>
    <t>Наименование блюд</t>
  </si>
  <si>
    <t>Выход блюда, г</t>
  </si>
  <si>
    <t>Ингредиенты блюда</t>
  </si>
  <si>
    <t>Цена</t>
  </si>
  <si>
    <t>Брутто, г</t>
  </si>
  <si>
    <t>Сумма</t>
  </si>
  <si>
    <t>Стоимость блюда</t>
  </si>
  <si>
    <t>хлеб пшеничный</t>
  </si>
  <si>
    <t>яблоко</t>
  </si>
  <si>
    <t>Яблоко</t>
  </si>
  <si>
    <t>вода</t>
  </si>
  <si>
    <t>сахар</t>
  </si>
  <si>
    <t>томатная паста</t>
  </si>
  <si>
    <t>морковь</t>
  </si>
  <si>
    <t>капуста белокочанная</t>
  </si>
  <si>
    <t>1 неделя 2-й день</t>
  </si>
  <si>
    <t>Мясо тушеное (говядина)</t>
  </si>
  <si>
    <t>1 неделя 4-й день</t>
  </si>
  <si>
    <t>сухари</t>
  </si>
  <si>
    <t>75/5</t>
  </si>
  <si>
    <t>1 неделя 5-й день</t>
  </si>
  <si>
    <t>бульон</t>
  </si>
  <si>
    <t>Куры отварные</t>
  </si>
  <si>
    <t>1 неделя 3-й день</t>
  </si>
  <si>
    <t>200/50</t>
  </si>
  <si>
    <t>2 неделя 3-й день</t>
  </si>
  <si>
    <t>2 неделя 4-й день</t>
  </si>
  <si>
    <t>Гарнир: рис припущенный</t>
  </si>
  <si>
    <t>Гарнир: макароны отварные</t>
  </si>
  <si>
    <t>60</t>
  </si>
  <si>
    <t>рис</t>
  </si>
  <si>
    <t>Рагу (говядина)</t>
  </si>
  <si>
    <t>Котлеты рыбные</t>
  </si>
  <si>
    <t>2 неделя 1-й день</t>
  </si>
  <si>
    <t>огурцы свежие</t>
  </si>
  <si>
    <t>помидоры свежие</t>
  </si>
  <si>
    <t>Кисель с витамином C</t>
  </si>
  <si>
    <t xml:space="preserve">мука пшеничная </t>
  </si>
  <si>
    <t>мука пшеничная</t>
  </si>
  <si>
    <t>Гарнир:  картофельное пюре</t>
  </si>
  <si>
    <t>Гарнир: гречка рассыпчатая</t>
  </si>
  <si>
    <t>крупа гречневая</t>
  </si>
  <si>
    <t xml:space="preserve">молоко </t>
  </si>
  <si>
    <t>Тефтели из рыбы</t>
  </si>
  <si>
    <t>филе судака</t>
  </si>
  <si>
    <t>Нарезка овощная (помидоры и огурцы)</t>
  </si>
  <si>
    <t>Судак припущенный</t>
  </si>
  <si>
    <t>Vit C</t>
  </si>
  <si>
    <t>1 неделя 1-й день</t>
  </si>
  <si>
    <t>2 неделя 2-й день</t>
  </si>
  <si>
    <t>2 неделя 5-й день</t>
  </si>
  <si>
    <t>3 неделя 1-й день</t>
  </si>
  <si>
    <t>3 неделя 2-й день</t>
  </si>
  <si>
    <t>3 неделя 3-й день</t>
  </si>
  <si>
    <t>3 неделя 4-й день</t>
  </si>
  <si>
    <t>3 неделя 5-й день</t>
  </si>
  <si>
    <t>4 неделя 2-й день</t>
  </si>
  <si>
    <t>4 неделя 3-й день</t>
  </si>
  <si>
    <t>4 неделя 4-й день</t>
  </si>
  <si>
    <t>4 неделя 5-й день</t>
  </si>
  <si>
    <t>макароны</t>
  </si>
  <si>
    <t>курица</t>
  </si>
  <si>
    <t xml:space="preserve">картофель </t>
  </si>
  <si>
    <t>петрушка</t>
  </si>
  <si>
    <t>картофель</t>
  </si>
  <si>
    <t>соус белый основной</t>
  </si>
  <si>
    <t>кисель из концентрата</t>
  </si>
  <si>
    <t>кислота лимонная</t>
  </si>
  <si>
    <t>Итого цена рациона с учетом 12% НДС</t>
  </si>
  <si>
    <t xml:space="preserve">Итого цена рациона </t>
  </si>
  <si>
    <t xml:space="preserve">Итого цена рациона с учетом 12% НДС </t>
  </si>
  <si>
    <t>Итого цена рациона</t>
  </si>
  <si>
    <t xml:space="preserve">Сок натуральный </t>
  </si>
  <si>
    <t>фруктовый</t>
  </si>
  <si>
    <t>Гарнир: капуста тушеная</t>
  </si>
  <si>
    <t>сухофрукты</t>
  </si>
  <si>
    <t>60/50</t>
  </si>
  <si>
    <t>Салат из свежих огурцов (нарезка)</t>
  </si>
  <si>
    <t xml:space="preserve">Средняя цена рациона за неделю </t>
  </si>
  <si>
    <t>Средняя цена рациона за 4 недели</t>
  </si>
  <si>
    <t>Средняя цена рациона с учетом 12% НДС</t>
  </si>
  <si>
    <t xml:space="preserve">Средняя цена рациона с учетом 12% НДС </t>
  </si>
  <si>
    <t>Средняя цена рациона за 4 недели с учетом 12% НДС</t>
  </si>
  <si>
    <t>говядина (мякоть)</t>
  </si>
  <si>
    <t>Котлеты мясные (говядина)</t>
  </si>
  <si>
    <t>Тефтели мясные (говядина)</t>
  </si>
  <si>
    <t>Биточки мясные (говядина)</t>
  </si>
  <si>
    <t>Жаркое по-домашнему (говядина)</t>
  </si>
  <si>
    <t>Гуляш (говядина)</t>
  </si>
  <si>
    <t>100</t>
  </si>
  <si>
    <t>11-14 лет</t>
  </si>
  <si>
    <t xml:space="preserve">15-18 лет </t>
  </si>
  <si>
    <t>85/5</t>
  </si>
  <si>
    <t>95/5</t>
  </si>
  <si>
    <t>Компот из смеси сухофруктов c Vit C</t>
  </si>
  <si>
    <t>130</t>
  </si>
  <si>
    <t>150</t>
  </si>
  <si>
    <t>80</t>
  </si>
  <si>
    <t>75/50</t>
  </si>
  <si>
    <t>100/50</t>
  </si>
  <si>
    <t>Сок натуральный</t>
  </si>
  <si>
    <t>Сузбеше</t>
  </si>
  <si>
    <t>сузбеше</t>
  </si>
  <si>
    <t>4 неделя 1-й день</t>
  </si>
  <si>
    <t>Четырехнедельное меню блюд для организации бесплатного питания обучающихся в организациях среднего образования за счет бюджетных средств</t>
  </si>
  <si>
    <t>"УТВЕРЖДАЮ"</t>
  </si>
  <si>
    <t>Руководитель</t>
  </si>
  <si>
    <t>Управления образования</t>
  </si>
  <si>
    <t>города Алматы</t>
  </si>
  <si>
    <t>__________________Жылкыбаева Л.А.</t>
  </si>
  <si>
    <t>"______"_____________2022г.</t>
  </si>
  <si>
    <t>(сентябрь, октябрь, ноябрь, декабрь)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</si>
</sst>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0.00;###0.00"/>
    <numFmt numFmtId="165" formatCode="###0;###0"/>
    <numFmt numFmtId="166" formatCode="###0.0;#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461">
    <xf numFmtId="0" fontId="0" fillId="0" borderId="0" xfId="0"/>
    <xf numFmtId="0" fontId="3" fillId="0" borderId="0" xfId="0" applyFont="1"/>
    <xf numFmtId="2" fontId="3" fillId="0" borderId="0" xfId="0" applyNumberFormat="1" applyFont="1"/>
    <xf numFmtId="0" fontId="4" fillId="0" borderId="0" xfId="0" applyFont="1"/>
    <xf numFmtId="0" fontId="5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top" wrapText="1"/>
    </xf>
    <xf numFmtId="2" fontId="6" fillId="5" borderId="5" xfId="0" applyNumberFormat="1" applyFont="1" applyFill="1" applyBorder="1" applyAlignment="1">
      <alignment horizontal="center" vertical="center" wrapText="1"/>
    </xf>
    <xf numFmtId="2" fontId="6" fillId="5" borderId="5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left" vertical="top" wrapText="1"/>
    </xf>
    <xf numFmtId="164" fontId="8" fillId="2" borderId="5" xfId="0" applyNumberFormat="1" applyFont="1" applyFill="1" applyBorder="1" applyAlignment="1">
      <alignment vertical="top" wrapText="1"/>
    </xf>
    <xf numFmtId="164" fontId="8" fillId="3" borderId="5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2" fontId="6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5" borderId="5" xfId="0" applyFont="1" applyFill="1" applyBorder="1"/>
    <xf numFmtId="2" fontId="3" fillId="5" borderId="5" xfId="0" applyNumberFormat="1" applyFont="1" applyFill="1" applyBorder="1" applyAlignment="1">
      <alignment horizontal="center" vertical="center"/>
    </xf>
    <xf numFmtId="0" fontId="3" fillId="5" borderId="0" xfId="0" applyFont="1" applyFill="1"/>
    <xf numFmtId="2" fontId="7" fillId="5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wrapText="1"/>
    </xf>
    <xf numFmtId="165" fontId="7" fillId="0" borderId="5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2" fontId="3" fillId="0" borderId="5" xfId="0" applyNumberFormat="1" applyFont="1" applyBorder="1"/>
    <xf numFmtId="0" fontId="5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2" fontId="3" fillId="0" borderId="3" xfId="0" applyNumberFormat="1" applyFont="1" applyFill="1" applyBorder="1" applyAlignment="1">
      <alignment horizontal="left" vertical="top" wrapText="1"/>
    </xf>
    <xf numFmtId="165" fontId="8" fillId="0" borderId="5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165" fontId="8" fillId="0" borderId="8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165" fontId="8" fillId="0" borderId="8" xfId="0" applyNumberFormat="1" applyFont="1" applyFill="1" applyBorder="1" applyAlignment="1">
      <alignment vertical="top" wrapText="1"/>
    </xf>
    <xf numFmtId="164" fontId="8" fillId="4" borderId="5" xfId="0" applyNumberFormat="1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2" fontId="7" fillId="0" borderId="5" xfId="0" applyNumberFormat="1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7" fillId="5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2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2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/>
    <xf numFmtId="2" fontId="3" fillId="0" borderId="0" xfId="0" applyNumberFormat="1" applyFont="1" applyFill="1" applyBorder="1" applyAlignment="1">
      <alignment horizontal="left" vertical="top"/>
    </xf>
    <xf numFmtId="2" fontId="5" fillId="0" borderId="5" xfId="0" applyNumberFormat="1" applyFont="1" applyBorder="1" applyAlignment="1">
      <alignment horizontal="center" vertical="center" wrapText="1"/>
    </xf>
    <xf numFmtId="2" fontId="7" fillId="5" borderId="5" xfId="0" applyNumberFormat="1" applyFont="1" applyFill="1" applyBorder="1" applyAlignment="1">
      <alignment horizontal="center" vertical="top" wrapText="1"/>
    </xf>
    <xf numFmtId="0" fontId="3" fillId="5" borderId="0" xfId="0" applyFont="1" applyFill="1" applyAlignment="1">
      <alignment vertical="top"/>
    </xf>
    <xf numFmtId="0" fontId="3" fillId="0" borderId="13" xfId="0" applyFont="1" applyFill="1" applyBorder="1" applyAlignment="1">
      <alignment vertical="top" wrapText="1"/>
    </xf>
    <xf numFmtId="2" fontId="7" fillId="0" borderId="8" xfId="0" applyNumberFormat="1" applyFont="1" applyBorder="1" applyAlignment="1">
      <alignment vertical="top" wrapText="1"/>
    </xf>
    <xf numFmtId="0" fontId="3" fillId="0" borderId="8" xfId="0" applyFont="1" applyBorder="1"/>
    <xf numFmtId="2" fontId="3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 vertical="top" wrapText="1"/>
    </xf>
    <xf numFmtId="1" fontId="4" fillId="0" borderId="18" xfId="0" applyNumberFormat="1" applyFont="1" applyBorder="1" applyAlignment="1"/>
    <xf numFmtId="0" fontId="10" fillId="0" borderId="0" xfId="0" applyFont="1" applyFill="1" applyBorder="1" applyAlignment="1">
      <alignment horizontal="left" vertical="top" wrapText="1"/>
    </xf>
    <xf numFmtId="2" fontId="6" fillId="0" borderId="5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 wrapText="1"/>
    </xf>
    <xf numFmtId="0" fontId="3" fillId="5" borderId="5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 wrapText="1"/>
    </xf>
    <xf numFmtId="2" fontId="9" fillId="0" borderId="0" xfId="0" applyNumberFormat="1" applyFont="1" applyFill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Fill="1" applyBorder="1" applyAlignment="1">
      <alignment vertical="top" wrapText="1"/>
    </xf>
    <xf numFmtId="0" fontId="3" fillId="0" borderId="0" xfId="0" applyFont="1" applyBorder="1"/>
    <xf numFmtId="2" fontId="3" fillId="0" borderId="0" xfId="0" applyNumberFormat="1" applyFont="1" applyBorder="1"/>
    <xf numFmtId="164" fontId="8" fillId="0" borderId="0" xfId="0" applyNumberFormat="1" applyFont="1" applyFill="1" applyBorder="1" applyAlignment="1">
      <alignment vertical="top" wrapText="1"/>
    </xf>
    <xf numFmtId="0" fontId="6" fillId="0" borderId="5" xfId="1" applyFont="1" applyFill="1" applyBorder="1" applyAlignment="1">
      <alignment vertical="top"/>
    </xf>
    <xf numFmtId="0" fontId="7" fillId="0" borderId="5" xfId="0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top" wrapText="1"/>
    </xf>
    <xf numFmtId="2" fontId="6" fillId="0" borderId="0" xfId="0" applyNumberFormat="1" applyFont="1" applyFill="1" applyBorder="1" applyAlignment="1">
      <alignment horizontal="left" vertical="top" wrapText="1"/>
    </xf>
    <xf numFmtId="165" fontId="7" fillId="0" borderId="0" xfId="0" applyNumberFormat="1" applyFont="1" applyBorder="1" applyAlignment="1">
      <alignment vertical="top" wrapText="1"/>
    </xf>
    <xf numFmtId="2" fontId="7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165" fontId="8" fillId="0" borderId="0" xfId="0" applyNumberFormat="1" applyFont="1" applyFill="1" applyBorder="1" applyAlignment="1">
      <alignment vertical="top" wrapText="1"/>
    </xf>
    <xf numFmtId="0" fontId="3" fillId="2" borderId="0" xfId="0" applyFont="1" applyFill="1"/>
    <xf numFmtId="164" fontId="8" fillId="2" borderId="8" xfId="0" applyNumberFormat="1" applyFont="1" applyFill="1" applyBorder="1" applyAlignment="1">
      <alignment vertical="top" wrapText="1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5" fillId="0" borderId="16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0" fontId="5" fillId="0" borderId="17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2" fontId="3" fillId="0" borderId="10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vertical="top" wrapText="1"/>
    </xf>
    <xf numFmtId="165" fontId="8" fillId="0" borderId="15" xfId="0" applyNumberFormat="1" applyFont="1" applyFill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2" fontId="5" fillId="3" borderId="5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5" fillId="0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2" fillId="0" borderId="0" xfId="0" applyFont="1"/>
    <xf numFmtId="0" fontId="13" fillId="0" borderId="0" xfId="0" applyFont="1"/>
    <xf numFmtId="2" fontId="4" fillId="2" borderId="5" xfId="0" applyNumberFormat="1" applyFont="1" applyFill="1" applyBorder="1"/>
    <xf numFmtId="2" fontId="4" fillId="3" borderId="5" xfId="0" applyNumberFormat="1" applyFont="1" applyFill="1" applyBorder="1"/>
    <xf numFmtId="2" fontId="4" fillId="0" borderId="0" xfId="0" applyNumberFormat="1" applyFont="1" applyAlignment="1">
      <alignment horizontal="left"/>
    </xf>
    <xf numFmtId="164" fontId="7" fillId="5" borderId="5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left" vertical="top" wrapText="1"/>
    </xf>
    <xf numFmtId="165" fontId="7" fillId="5" borderId="5" xfId="0" applyNumberFormat="1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2" fontId="7" fillId="0" borderId="19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7" fillId="5" borderId="5" xfId="0" applyNumberFormat="1" applyFont="1" applyFill="1" applyBorder="1" applyAlignment="1">
      <alignment horizontal="center" vertical="top" wrapText="1"/>
    </xf>
    <xf numFmtId="165" fontId="7" fillId="5" borderId="19" xfId="0" applyNumberFormat="1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165" fontId="7" fillId="0" borderId="19" xfId="0" applyNumberFormat="1" applyFont="1" applyFill="1" applyBorder="1" applyAlignment="1">
      <alignment horizontal="center" vertical="top" wrapText="1"/>
    </xf>
    <xf numFmtId="0" fontId="6" fillId="0" borderId="19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 wrapText="1"/>
    </xf>
    <xf numFmtId="0" fontId="6" fillId="5" borderId="19" xfId="0" applyFont="1" applyFill="1" applyBorder="1" applyAlignment="1">
      <alignment vertical="top" wrapText="1"/>
    </xf>
    <xf numFmtId="0" fontId="11" fillId="3" borderId="5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left" wrapText="1"/>
    </xf>
    <xf numFmtId="0" fontId="3" fillId="5" borderId="8" xfId="0" applyFont="1" applyFill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2" fontId="7" fillId="0" borderId="0" xfId="0" applyNumberFormat="1" applyFont="1" applyFill="1" applyBorder="1"/>
    <xf numFmtId="0" fontId="8" fillId="0" borderId="0" xfId="0" applyFont="1" applyFill="1" applyBorder="1"/>
    <xf numFmtId="0" fontId="7" fillId="0" borderId="5" xfId="0" applyFont="1" applyFill="1" applyBorder="1"/>
    <xf numFmtId="0" fontId="7" fillId="6" borderId="5" xfId="0" applyFont="1" applyFill="1" applyBorder="1" applyAlignment="1">
      <alignment horizontal="left"/>
    </xf>
    <xf numFmtId="2" fontId="7" fillId="6" borderId="5" xfId="0" applyNumberFormat="1" applyFont="1" applyFill="1" applyBorder="1" applyAlignment="1">
      <alignment horizontal="center" vertical="center" wrapText="1"/>
    </xf>
    <xf numFmtId="165" fontId="7" fillId="6" borderId="5" xfId="0" applyNumberFormat="1" applyFont="1" applyFill="1" applyBorder="1" applyAlignment="1">
      <alignment horizontal="center" vertical="center" wrapText="1"/>
    </xf>
    <xf numFmtId="2" fontId="7" fillId="6" borderId="5" xfId="0" applyNumberFormat="1" applyFont="1" applyFill="1" applyBorder="1" applyAlignment="1">
      <alignment horizontal="center" vertical="center"/>
    </xf>
    <xf numFmtId="0" fontId="7" fillId="6" borderId="0" xfId="0" applyFont="1" applyFill="1" applyBorder="1"/>
    <xf numFmtId="0" fontId="7" fillId="6" borderId="5" xfId="0" applyFont="1" applyFill="1" applyBorder="1" applyAlignment="1"/>
    <xf numFmtId="0" fontId="7" fillId="6" borderId="5" xfId="0" applyFont="1" applyFill="1" applyBorder="1"/>
    <xf numFmtId="2" fontId="6" fillId="6" borderId="5" xfId="0" applyNumberFormat="1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top" wrapText="1"/>
    </xf>
    <xf numFmtId="0" fontId="7" fillId="6" borderId="5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/>
    <xf numFmtId="164" fontId="7" fillId="0" borderId="6" xfId="0" applyNumberFormat="1" applyFont="1" applyFill="1" applyBorder="1" applyAlignment="1">
      <alignment vertical="top" wrapText="1"/>
    </xf>
    <xf numFmtId="0" fontId="9" fillId="7" borderId="5" xfId="0" applyFont="1" applyFill="1" applyBorder="1" applyAlignment="1">
      <alignment horizontal="left" vertical="top" wrapText="1"/>
    </xf>
    <xf numFmtId="2" fontId="5" fillId="7" borderId="6" xfId="0" applyNumberFormat="1" applyFont="1" applyFill="1" applyBorder="1" applyAlignment="1">
      <alignment horizontal="right" vertical="top" wrapText="1"/>
    </xf>
    <xf numFmtId="0" fontId="9" fillId="8" borderId="5" xfId="0" applyFont="1" applyFill="1" applyBorder="1" applyAlignment="1">
      <alignment horizontal="left" vertical="top" wrapText="1"/>
    </xf>
    <xf numFmtId="2" fontId="5" fillId="8" borderId="6" xfId="0" applyNumberFormat="1" applyFont="1" applyFill="1" applyBorder="1" applyAlignment="1">
      <alignment horizontal="right" vertical="top" wrapText="1"/>
    </xf>
    <xf numFmtId="0" fontId="7" fillId="6" borderId="5" xfId="0" applyFont="1" applyFill="1" applyBorder="1" applyAlignment="1">
      <alignment horizontal="center" vertical="top"/>
    </xf>
    <xf numFmtId="164" fontId="7" fillId="6" borderId="5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top" wrapText="1"/>
    </xf>
    <xf numFmtId="165" fontId="7" fillId="6" borderId="5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2" fontId="7" fillId="0" borderId="6" xfId="0" applyNumberFormat="1" applyFont="1" applyFill="1" applyBorder="1" applyAlignment="1">
      <alignment horizontal="center" vertical="top" wrapText="1"/>
    </xf>
    <xf numFmtId="2" fontId="7" fillId="0" borderId="5" xfId="0" applyNumberFormat="1" applyFont="1" applyFill="1" applyBorder="1" applyAlignment="1">
      <alignment horizontal="center" vertical="top"/>
    </xf>
    <xf numFmtId="164" fontId="7" fillId="6" borderId="5" xfId="0" applyNumberFormat="1" applyFont="1" applyFill="1" applyBorder="1" applyAlignment="1">
      <alignment horizontal="center" vertical="center" wrapText="1"/>
    </xf>
    <xf numFmtId="164" fontId="7" fillId="6" borderId="6" xfId="0" applyNumberFormat="1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/>
    </xf>
    <xf numFmtId="0" fontId="7" fillId="6" borderId="6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2" fontId="7" fillId="0" borderId="5" xfId="0" applyNumberFormat="1" applyFont="1" applyFill="1" applyBorder="1" applyAlignment="1">
      <alignment horizontal="left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0" fontId="9" fillId="6" borderId="5" xfId="0" applyFont="1" applyFill="1" applyBorder="1" applyAlignment="1">
      <alignment horizontal="left" vertical="top" wrapText="1"/>
    </xf>
    <xf numFmtId="164" fontId="8" fillId="7" borderId="5" xfId="0" applyNumberFormat="1" applyFont="1" applyFill="1" applyBorder="1" applyAlignment="1">
      <alignment vertical="top" wrapText="1"/>
    </xf>
    <xf numFmtId="2" fontId="8" fillId="7" borderId="5" xfId="0" applyNumberFormat="1" applyFont="1" applyFill="1" applyBorder="1"/>
    <xf numFmtId="164" fontId="8" fillId="8" borderId="5" xfId="0" applyNumberFormat="1" applyFont="1" applyFill="1" applyBorder="1" applyAlignment="1">
      <alignment vertical="top" wrapText="1"/>
    </xf>
    <xf numFmtId="2" fontId="5" fillId="8" borderId="5" xfId="0" applyNumberFormat="1" applyFont="1" applyFill="1" applyBorder="1" applyAlignment="1">
      <alignment horizontal="right" vertical="top" wrapText="1"/>
    </xf>
    <xf numFmtId="0" fontId="17" fillId="0" borderId="0" xfId="0" applyFont="1" applyFill="1" applyBorder="1"/>
    <xf numFmtId="0" fontId="7" fillId="0" borderId="0" xfId="0" applyFont="1" applyFill="1" applyBorder="1" applyAlignment="1">
      <alignment horizontal="left" vertical="top"/>
    </xf>
    <xf numFmtId="0" fontId="6" fillId="6" borderId="6" xfId="2" applyFont="1" applyFill="1" applyBorder="1" applyAlignment="1">
      <alignment horizontal="left" vertical="top" wrapText="1"/>
    </xf>
    <xf numFmtId="2" fontId="6" fillId="6" borderId="5" xfId="0" applyNumberFormat="1" applyFont="1" applyFill="1" applyBorder="1" applyAlignment="1">
      <alignment horizontal="center" vertical="top"/>
    </xf>
    <xf numFmtId="0" fontId="7" fillId="6" borderId="5" xfId="0" applyNumberFormat="1" applyFont="1" applyFill="1" applyBorder="1" applyAlignment="1">
      <alignment horizontal="center" vertical="top"/>
    </xf>
    <xf numFmtId="2" fontId="6" fillId="6" borderId="5" xfId="0" applyNumberFormat="1" applyFont="1" applyFill="1" applyBorder="1" applyAlignment="1">
      <alignment horizontal="center" vertical="top" wrapText="1"/>
    </xf>
    <xf numFmtId="0" fontId="7" fillId="6" borderId="5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 vertical="top" wrapText="1"/>
    </xf>
    <xf numFmtId="0" fontId="16" fillId="0" borderId="5" xfId="0" applyNumberFormat="1" applyFont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0" fontId="16" fillId="5" borderId="5" xfId="0" applyNumberFormat="1" applyFont="1" applyFill="1" applyBorder="1" applyAlignment="1">
      <alignment horizontal="center" vertical="top" wrapText="1"/>
    </xf>
    <xf numFmtId="0" fontId="7" fillId="0" borderId="5" xfId="0" applyNumberFormat="1" applyFont="1" applyBorder="1" applyAlignment="1">
      <alignment horizontal="center" vertical="top" wrapText="1"/>
    </xf>
    <xf numFmtId="164" fontId="8" fillId="2" borderId="5" xfId="0" applyNumberFormat="1" applyFont="1" applyFill="1" applyBorder="1"/>
    <xf numFmtId="2" fontId="8" fillId="9" borderId="5" xfId="0" applyNumberFormat="1" applyFont="1" applyFill="1" applyBorder="1"/>
    <xf numFmtId="2" fontId="3" fillId="0" borderId="5" xfId="0" applyNumberFormat="1" applyFont="1" applyBorder="1" applyAlignment="1">
      <alignment horizontal="center"/>
    </xf>
    <xf numFmtId="0" fontId="5" fillId="0" borderId="5" xfId="0" applyFont="1" applyFill="1" applyBorder="1" applyAlignment="1">
      <alignment horizontal="center" vertical="top" wrapText="1"/>
    </xf>
    <xf numFmtId="164" fontId="8" fillId="9" borderId="5" xfId="0" applyNumberFormat="1" applyFont="1" applyFill="1" applyBorder="1" applyAlignment="1">
      <alignment vertical="top" wrapText="1"/>
    </xf>
    <xf numFmtId="2" fontId="4" fillId="2" borderId="8" xfId="0" applyNumberFormat="1" applyFont="1" applyFill="1" applyBorder="1"/>
    <xf numFmtId="2" fontId="4" fillId="9" borderId="5" xfId="0" applyNumberFormat="1" applyFont="1" applyFill="1" applyBorder="1"/>
    <xf numFmtId="2" fontId="8" fillId="2" borderId="8" xfId="0" applyNumberFormat="1" applyFont="1" applyFill="1" applyBorder="1" applyAlignment="1">
      <alignment vertical="top" wrapText="1"/>
    </xf>
    <xf numFmtId="2" fontId="8" fillId="9" borderId="5" xfId="0" applyNumberFormat="1" applyFont="1" applyFill="1" applyBorder="1" applyAlignment="1">
      <alignment vertical="top" wrapText="1"/>
    </xf>
    <xf numFmtId="0" fontId="3" fillId="5" borderId="5" xfId="0" applyFont="1" applyFill="1" applyBorder="1" applyAlignment="1">
      <alignment horizontal="right" vertical="top"/>
    </xf>
    <xf numFmtId="2" fontId="7" fillId="6" borderId="5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2" fontId="7" fillId="0" borderId="19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vertical="top" wrapText="1"/>
    </xf>
    <xf numFmtId="0" fontId="3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vertical="top"/>
    </xf>
    <xf numFmtId="0" fontId="3" fillId="0" borderId="19" xfId="0" applyFont="1" applyBorder="1"/>
    <xf numFmtId="164" fontId="4" fillId="2" borderId="5" xfId="0" applyNumberFormat="1" applyFont="1" applyFill="1" applyBorder="1"/>
    <xf numFmtId="165" fontId="7" fillId="0" borderId="5" xfId="0" applyNumberFormat="1" applyFont="1" applyFill="1" applyBorder="1" applyAlignment="1">
      <alignment horizontal="right" vertical="top" wrapText="1"/>
    </xf>
    <xf numFmtId="0" fontId="7" fillId="0" borderId="5" xfId="0" applyNumberFormat="1" applyFont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top" wrapText="1"/>
    </xf>
    <xf numFmtId="165" fontId="16" fillId="0" borderId="8" xfId="0" applyNumberFormat="1" applyFont="1" applyFill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166" fontId="16" fillId="0" borderId="5" xfId="0" applyNumberFormat="1" applyFont="1" applyFill="1" applyBorder="1" applyAlignment="1">
      <alignment horizontal="center" vertical="top" wrapText="1"/>
    </xf>
    <xf numFmtId="165" fontId="16" fillId="0" borderId="5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Fill="1" applyBorder="1" applyAlignment="1">
      <alignment vertical="top" wrapText="1"/>
    </xf>
    <xf numFmtId="0" fontId="7" fillId="0" borderId="15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2" fontId="3" fillId="5" borderId="16" xfId="0" applyNumberFormat="1" applyFont="1" applyFill="1" applyBorder="1" applyAlignment="1">
      <alignment horizontal="left" vertical="top" wrapText="1"/>
    </xf>
    <xf numFmtId="165" fontId="8" fillId="0" borderId="19" xfId="0" applyNumberFormat="1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vertical="top" wrapText="1"/>
    </xf>
    <xf numFmtId="1" fontId="4" fillId="0" borderId="25" xfId="0" applyNumberFormat="1" applyFont="1" applyBorder="1" applyAlignment="1"/>
    <xf numFmtId="165" fontId="7" fillId="0" borderId="5" xfId="0" applyNumberFormat="1" applyFont="1" applyBorder="1" applyAlignment="1">
      <alignment horizontal="right" vertical="top" wrapText="1"/>
    </xf>
    <xf numFmtId="2" fontId="4" fillId="3" borderId="6" xfId="0" applyNumberFormat="1" applyFont="1" applyFill="1" applyBorder="1"/>
    <xf numFmtId="165" fontId="6" fillId="0" borderId="5" xfId="0" applyNumberFormat="1" applyFont="1" applyFill="1" applyBorder="1" applyAlignment="1">
      <alignment horizontal="center" vertical="top" wrapText="1"/>
    </xf>
    <xf numFmtId="165" fontId="6" fillId="0" borderId="5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165" fontId="8" fillId="0" borderId="12" xfId="0" applyNumberFormat="1" applyFont="1" applyFill="1" applyBorder="1" applyAlignment="1">
      <alignment horizontal="center" vertical="top" wrapText="1"/>
    </xf>
    <xf numFmtId="0" fontId="6" fillId="0" borderId="19" xfId="0" applyFont="1" applyFill="1" applyBorder="1" applyAlignment="1">
      <alignment horizontal="center" vertical="top" wrapText="1"/>
    </xf>
    <xf numFmtId="165" fontId="8" fillId="0" borderId="15" xfId="0" applyNumberFormat="1" applyFont="1" applyFill="1" applyBorder="1" applyAlignment="1">
      <alignment vertical="top" wrapText="1"/>
    </xf>
    <xf numFmtId="165" fontId="8" fillId="0" borderId="12" xfId="0" applyNumberFormat="1" applyFont="1" applyFill="1" applyBorder="1" applyAlignment="1">
      <alignment vertical="top" wrapText="1"/>
    </xf>
    <xf numFmtId="2" fontId="4" fillId="3" borderId="6" xfId="0" applyNumberFormat="1" applyFont="1" applyFill="1" applyBorder="1" applyAlignment="1">
      <alignment horizontal="right"/>
    </xf>
    <xf numFmtId="0" fontId="6" fillId="5" borderId="5" xfId="1" applyFont="1" applyFill="1" applyBorder="1" applyAlignment="1">
      <alignment horizontal="left" vertical="top" wrapText="1"/>
    </xf>
    <xf numFmtId="164" fontId="7" fillId="6" borderId="5" xfId="0" applyNumberFormat="1" applyFont="1" applyFill="1" applyBorder="1" applyAlignment="1">
      <alignment horizontal="center" vertical="top" wrapText="1"/>
    </xf>
    <xf numFmtId="0" fontId="7" fillId="6" borderId="5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horizontal="left" vertical="top" wrapText="1"/>
    </xf>
    <xf numFmtId="0" fontId="7" fillId="6" borderId="5" xfId="0" applyNumberFormat="1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8" fillId="0" borderId="0" xfId="0" applyFont="1" applyAlignment="1">
      <alignment horizontal="left"/>
    </xf>
    <xf numFmtId="0" fontId="9" fillId="7" borderId="5" xfId="0" applyFont="1" applyFill="1" applyBorder="1" applyAlignment="1">
      <alignment horizontal="left" vertical="top" wrapText="1"/>
    </xf>
    <xf numFmtId="2" fontId="7" fillId="6" borderId="23" xfId="0" applyNumberFormat="1" applyFont="1" applyFill="1" applyBorder="1" applyAlignment="1">
      <alignment horizontal="center" vertical="top" wrapText="1"/>
    </xf>
    <xf numFmtId="2" fontId="7" fillId="6" borderId="14" xfId="0" applyNumberFormat="1" applyFont="1" applyFill="1" applyBorder="1" applyAlignment="1">
      <alignment horizontal="center" vertical="top" wrapText="1"/>
    </xf>
    <xf numFmtId="2" fontId="7" fillId="0" borderId="23" xfId="0" applyNumberFormat="1" applyFont="1" applyFill="1" applyBorder="1" applyAlignment="1">
      <alignment horizontal="center" vertical="top" wrapText="1"/>
    </xf>
    <xf numFmtId="2" fontId="7" fillId="0" borderId="14" xfId="0" applyNumberFormat="1" applyFont="1" applyFill="1" applyBorder="1" applyAlignment="1">
      <alignment horizontal="center" vertical="top" wrapText="1"/>
    </xf>
    <xf numFmtId="0" fontId="9" fillId="8" borderId="5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2" fontId="7" fillId="0" borderId="19" xfId="0" applyNumberFormat="1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horizontal="left" vertical="top" wrapText="1"/>
    </xf>
    <xf numFmtId="165" fontId="7" fillId="0" borderId="19" xfId="0" applyNumberFormat="1" applyFont="1" applyFill="1" applyBorder="1" applyAlignment="1">
      <alignment horizontal="center" vertical="top" wrapText="1"/>
    </xf>
    <xf numFmtId="165" fontId="7" fillId="0" borderId="8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7" fillId="6" borderId="19" xfId="0" applyNumberFormat="1" applyFont="1" applyFill="1" applyBorder="1" applyAlignment="1">
      <alignment horizontal="center" vertical="top" wrapText="1"/>
    </xf>
    <xf numFmtId="165" fontId="7" fillId="6" borderId="15" xfId="0" applyNumberFormat="1" applyFont="1" applyFill="1" applyBorder="1" applyAlignment="1">
      <alignment horizontal="center" vertical="top" wrapText="1"/>
    </xf>
    <xf numFmtId="165" fontId="7" fillId="6" borderId="8" xfId="0" applyNumberFormat="1" applyFont="1" applyFill="1" applyBorder="1" applyAlignment="1">
      <alignment horizontal="center" vertical="top" wrapText="1"/>
    </xf>
    <xf numFmtId="164" fontId="7" fillId="6" borderId="5" xfId="0" applyNumberFormat="1" applyFont="1" applyFill="1" applyBorder="1" applyAlignment="1">
      <alignment horizontal="center" vertical="top" wrapText="1"/>
    </xf>
    <xf numFmtId="0" fontId="6" fillId="6" borderId="19" xfId="0" applyFont="1" applyFill="1" applyBorder="1" applyAlignment="1">
      <alignment horizontal="left" vertical="top" wrapText="1"/>
    </xf>
    <xf numFmtId="0" fontId="6" fillId="6" borderId="15" xfId="0" applyFont="1" applyFill="1" applyBorder="1" applyAlignment="1">
      <alignment horizontal="left" vertical="top" wrapText="1"/>
    </xf>
    <xf numFmtId="0" fontId="6" fillId="6" borderId="8" xfId="0" applyFont="1" applyFill="1" applyBorder="1" applyAlignment="1">
      <alignment horizontal="left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164" fontId="7" fillId="0" borderId="19" xfId="0" applyNumberFormat="1" applyFont="1" applyFill="1" applyBorder="1" applyAlignment="1">
      <alignment horizontal="center" vertical="top" wrapText="1"/>
    </xf>
    <xf numFmtId="164" fontId="7" fillId="0" borderId="15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left" vertical="top" wrapText="1"/>
    </xf>
    <xf numFmtId="0" fontId="7" fillId="6" borderId="5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top" wrapText="1"/>
    </xf>
    <xf numFmtId="164" fontId="7" fillId="6" borderId="19" xfId="0" applyNumberFormat="1" applyFont="1" applyFill="1" applyBorder="1" applyAlignment="1">
      <alignment horizontal="center" vertical="top" wrapText="1"/>
    </xf>
    <xf numFmtId="164" fontId="7" fillId="6" borderId="15" xfId="0" applyNumberFormat="1" applyFont="1" applyFill="1" applyBorder="1" applyAlignment="1">
      <alignment horizontal="center" vertical="top" wrapText="1"/>
    </xf>
    <xf numFmtId="164" fontId="7" fillId="6" borderId="8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/>
    </xf>
    <xf numFmtId="164" fontId="7" fillId="6" borderId="23" xfId="0" applyNumberFormat="1" applyFont="1" applyFill="1" applyBorder="1" applyAlignment="1">
      <alignment horizontal="center" vertical="top" wrapText="1"/>
    </xf>
    <xf numFmtId="164" fontId="7" fillId="6" borderId="12" xfId="0" applyNumberFormat="1" applyFont="1" applyFill="1" applyBorder="1" applyAlignment="1">
      <alignment horizontal="center" vertical="top" wrapText="1"/>
    </xf>
    <xf numFmtId="164" fontId="7" fillId="6" borderId="14" xfId="0" applyNumberFormat="1" applyFont="1" applyFill="1" applyBorder="1" applyAlignment="1">
      <alignment horizontal="center" vertical="top" wrapText="1"/>
    </xf>
    <xf numFmtId="0" fontId="7" fillId="6" borderId="19" xfId="0" applyFont="1" applyFill="1" applyBorder="1" applyAlignment="1">
      <alignment horizontal="center" vertical="top"/>
    </xf>
    <xf numFmtId="0" fontId="7" fillId="6" borderId="15" xfId="0" applyFont="1" applyFill="1" applyBorder="1" applyAlignment="1">
      <alignment horizontal="center" vertical="top"/>
    </xf>
    <xf numFmtId="0" fontId="7" fillId="6" borderId="8" xfId="0" applyFont="1" applyFill="1" applyBorder="1" applyAlignment="1">
      <alignment horizontal="center" vertical="top"/>
    </xf>
    <xf numFmtId="2" fontId="5" fillId="0" borderId="5" xfId="0" applyNumberFormat="1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top" wrapText="1"/>
    </xf>
    <xf numFmtId="165" fontId="7" fillId="0" borderId="1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164" fontId="7" fillId="0" borderId="23" xfId="0" applyNumberFormat="1" applyFont="1" applyFill="1" applyBorder="1" applyAlignment="1">
      <alignment horizontal="center" vertical="top" wrapText="1"/>
    </xf>
    <xf numFmtId="164" fontId="7" fillId="0" borderId="12" xfId="0" applyNumberFormat="1" applyFont="1" applyFill="1" applyBorder="1" applyAlignment="1">
      <alignment horizontal="center" vertical="top" wrapText="1"/>
    </xf>
    <xf numFmtId="164" fontId="7" fillId="0" borderId="14" xfId="0" applyNumberFormat="1" applyFont="1" applyFill="1" applyBorder="1" applyAlignment="1">
      <alignment horizontal="center" vertical="top" wrapText="1"/>
    </xf>
    <xf numFmtId="0" fontId="3" fillId="5" borderId="19" xfId="0" applyFont="1" applyFill="1" applyBorder="1" applyAlignment="1">
      <alignment horizontal="center" vertical="top"/>
    </xf>
    <xf numFmtId="0" fontId="3" fillId="5" borderId="15" xfId="0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164" fontId="7" fillId="5" borderId="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6" fillId="5" borderId="5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center" vertical="top"/>
    </xf>
    <xf numFmtId="0" fontId="9" fillId="9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 wrapText="1"/>
    </xf>
    <xf numFmtId="164" fontId="3" fillId="0" borderId="19" xfId="0" applyNumberFormat="1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19" xfId="0" applyNumberFormat="1" applyFont="1" applyFill="1" applyBorder="1" applyAlignment="1">
      <alignment horizontal="center" vertical="top" wrapText="1"/>
    </xf>
    <xf numFmtId="164" fontId="6" fillId="0" borderId="15" xfId="0" applyNumberFormat="1" applyFont="1" applyFill="1" applyBorder="1" applyAlignment="1">
      <alignment horizontal="center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49" fontId="7" fillId="0" borderId="19" xfId="0" applyNumberFormat="1" applyFont="1" applyFill="1" applyBorder="1" applyAlignment="1">
      <alignment horizontal="center" vertical="top" wrapText="1"/>
    </xf>
    <xf numFmtId="49" fontId="7" fillId="0" borderId="15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0" fontId="6" fillId="10" borderId="5" xfId="0" applyFont="1" applyFill="1" applyBorder="1" applyAlignment="1">
      <alignment horizontal="left" vertical="top" wrapText="1"/>
    </xf>
    <xf numFmtId="0" fontId="7" fillId="10" borderId="5" xfId="0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49" fontId="7" fillId="5" borderId="5" xfId="0" applyNumberFormat="1" applyFont="1" applyFill="1" applyBorder="1" applyAlignment="1">
      <alignment horizontal="center" vertical="top" wrapText="1"/>
    </xf>
    <xf numFmtId="164" fontId="7" fillId="5" borderId="23" xfId="0" applyNumberFormat="1" applyFont="1" applyFill="1" applyBorder="1" applyAlignment="1">
      <alignment horizontal="center" vertical="top" wrapText="1"/>
    </xf>
    <xf numFmtId="164" fontId="7" fillId="5" borderId="12" xfId="0" applyNumberFormat="1" applyFont="1" applyFill="1" applyBorder="1" applyAlignment="1">
      <alignment horizontal="center" vertical="top" wrapText="1"/>
    </xf>
    <xf numFmtId="164" fontId="7" fillId="5" borderId="14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7" fillId="5" borderId="5" xfId="0" applyNumberFormat="1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2" fontId="3" fillId="0" borderId="19" xfId="0" applyNumberFormat="1" applyFont="1" applyBorder="1" applyAlignment="1">
      <alignment horizontal="center" vertical="top"/>
    </xf>
    <xf numFmtId="0" fontId="6" fillId="5" borderId="23" xfId="0" applyFont="1" applyFill="1" applyBorder="1" applyAlignment="1">
      <alignment horizontal="left" vertical="top" wrapText="1"/>
    </xf>
    <xf numFmtId="0" fontId="6" fillId="5" borderId="20" xfId="0" applyFont="1" applyFill="1" applyBorder="1" applyAlignment="1">
      <alignment horizontal="left" vertical="top" wrapText="1"/>
    </xf>
    <xf numFmtId="0" fontId="6" fillId="5" borderId="24" xfId="0" applyFont="1" applyFill="1" applyBorder="1" applyAlignment="1">
      <alignment horizontal="left" vertical="top" wrapText="1"/>
    </xf>
    <xf numFmtId="0" fontId="6" fillId="5" borderId="12" xfId="0" applyFont="1" applyFill="1" applyBorder="1" applyAlignment="1">
      <alignment horizontal="left" vertical="top" wrapText="1"/>
    </xf>
    <xf numFmtId="0" fontId="6" fillId="5" borderId="0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14" xfId="0" applyFont="1" applyFill="1" applyBorder="1" applyAlignment="1">
      <alignment horizontal="left" vertical="top" wrapText="1"/>
    </xf>
    <xf numFmtId="0" fontId="6" fillId="5" borderId="11" xfId="0" applyFont="1" applyFill="1" applyBorder="1" applyAlignment="1">
      <alignment horizontal="left" vertical="top" wrapText="1"/>
    </xf>
    <xf numFmtId="0" fontId="6" fillId="5" borderId="25" xfId="0" applyFont="1" applyFill="1" applyBorder="1" applyAlignment="1">
      <alignment horizontal="left" vertical="top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24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left" vertical="top" wrapText="1"/>
    </xf>
    <xf numFmtId="0" fontId="7" fillId="0" borderId="19" xfId="0" applyNumberFormat="1" applyFont="1" applyFill="1" applyBorder="1" applyAlignment="1">
      <alignment horizontal="center" vertical="top" wrapText="1"/>
    </xf>
    <xf numFmtId="0" fontId="7" fillId="0" borderId="15" xfId="0" applyNumberFormat="1" applyFont="1" applyFill="1" applyBorder="1" applyAlignment="1">
      <alignment horizontal="center" vertical="top" wrapText="1"/>
    </xf>
    <xf numFmtId="0" fontId="7" fillId="0" borderId="8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5" borderId="19" xfId="0" applyFont="1" applyFill="1" applyBorder="1" applyAlignment="1">
      <alignment horizontal="left" vertical="top" wrapText="1"/>
    </xf>
    <xf numFmtId="0" fontId="3" fillId="5" borderId="15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vertical="top" wrapText="1"/>
    </xf>
    <xf numFmtId="165" fontId="7" fillId="5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wrapText="1"/>
    </xf>
    <xf numFmtId="0" fontId="11" fillId="2" borderId="6" xfId="0" applyFont="1" applyFill="1" applyBorder="1" applyAlignment="1">
      <alignment horizontal="left" wrapText="1"/>
    </xf>
    <xf numFmtId="0" fontId="11" fillId="3" borderId="5" xfId="0" applyFont="1" applyFill="1" applyBorder="1" applyAlignment="1">
      <alignment horizontal="left" wrapText="1"/>
    </xf>
    <xf numFmtId="0" fontId="9" fillId="3" borderId="21" xfId="0" applyFont="1" applyFill="1" applyBorder="1" applyAlignment="1">
      <alignment horizontal="left" vertical="top" wrapText="1"/>
    </xf>
    <xf numFmtId="0" fontId="9" fillId="3" borderId="22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6" fillId="5" borderId="19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164" fontId="6" fillId="0" borderId="23" xfId="0" applyNumberFormat="1" applyFont="1" applyFill="1" applyBorder="1" applyAlignment="1">
      <alignment horizontal="center" vertical="top" wrapText="1"/>
    </xf>
    <xf numFmtId="164" fontId="6" fillId="0" borderId="14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4" borderId="21" xfId="0" applyFont="1" applyFill="1" applyBorder="1" applyAlignment="1">
      <alignment horizontal="left" vertical="top" wrapText="1"/>
    </xf>
    <xf numFmtId="0" fontId="9" fillId="4" borderId="22" xfId="0" applyFont="1" applyFill="1" applyBorder="1" applyAlignment="1">
      <alignment horizontal="left" vertical="top" wrapText="1"/>
    </xf>
    <xf numFmtId="0" fontId="15" fillId="5" borderId="0" xfId="0" applyFont="1" applyFill="1" applyAlignment="1">
      <alignment horizontal="center"/>
    </xf>
    <xf numFmtId="0" fontId="14" fillId="0" borderId="0" xfId="0" applyFont="1" applyAlignment="1">
      <alignment horizontal="center" wrapText="1"/>
    </xf>
    <xf numFmtId="0" fontId="9" fillId="2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8"/>
  <sheetViews>
    <sheetView tabSelected="1" view="pageBreakPreview" zoomScale="90" zoomScaleNormal="70" zoomScaleSheetLayoutView="90" workbookViewId="0">
      <selection activeCell="E31" sqref="E31"/>
    </sheetView>
  </sheetViews>
  <sheetFormatPr defaultRowHeight="15" x14ac:dyDescent="0.25"/>
  <cols>
    <col min="1" max="1" width="24" style="160" customWidth="1"/>
    <col min="2" max="4" width="10.42578125" style="160" customWidth="1"/>
    <col min="5" max="5" width="23.28515625" style="160" customWidth="1"/>
    <col min="6" max="6" width="9.42578125" style="161" customWidth="1"/>
    <col min="7" max="7" width="9.5703125" style="160" customWidth="1"/>
    <col min="8" max="8" width="11" style="160" customWidth="1"/>
    <col min="9" max="9" width="10" style="160" customWidth="1"/>
    <col min="10" max="11" width="9.85546875" style="160" customWidth="1"/>
    <col min="12" max="12" width="10.140625" style="160" customWidth="1"/>
    <col min="13" max="13" width="12.85546875" style="160" bestFit="1" customWidth="1"/>
    <col min="14" max="14" width="12.42578125" style="160" bestFit="1" customWidth="1"/>
    <col min="15" max="15" width="10" style="160" customWidth="1"/>
    <col min="16" max="16384" width="9.140625" style="160"/>
  </cols>
  <sheetData>
    <row r="2" spans="1:16" ht="18.75" x14ac:dyDescent="0.3">
      <c r="L2" s="276" t="s">
        <v>114</v>
      </c>
      <c r="M2" s="276"/>
      <c r="N2" s="276"/>
      <c r="O2" s="276"/>
      <c r="P2" s="3"/>
    </row>
    <row r="3" spans="1:16" ht="18.75" x14ac:dyDescent="0.3">
      <c r="L3" s="276" t="s">
        <v>115</v>
      </c>
      <c r="M3" s="276"/>
      <c r="N3" s="276"/>
      <c r="O3" s="276"/>
      <c r="P3" s="3"/>
    </row>
    <row r="4" spans="1:16" ht="18.75" x14ac:dyDescent="0.3">
      <c r="L4" s="276" t="s">
        <v>116</v>
      </c>
      <c r="M4" s="276"/>
      <c r="N4" s="276"/>
      <c r="O4" s="276"/>
      <c r="P4" s="3"/>
    </row>
    <row r="5" spans="1:16" ht="18.75" x14ac:dyDescent="0.3">
      <c r="L5" s="276" t="s">
        <v>117</v>
      </c>
      <c r="M5" s="276"/>
      <c r="N5" s="276"/>
      <c r="O5" s="276"/>
      <c r="P5" s="3"/>
    </row>
    <row r="6" spans="1:16" ht="18.75" x14ac:dyDescent="0.3">
      <c r="L6" s="276" t="s">
        <v>118</v>
      </c>
      <c r="M6" s="276"/>
      <c r="N6" s="276"/>
      <c r="O6" s="276"/>
      <c r="P6" s="3"/>
    </row>
    <row r="7" spans="1:16" ht="18.75" x14ac:dyDescent="0.3">
      <c r="L7" s="276" t="s">
        <v>119</v>
      </c>
      <c r="M7" s="276"/>
      <c r="N7" s="276"/>
      <c r="O7" s="276"/>
      <c r="P7" s="3"/>
    </row>
    <row r="9" spans="1:16" ht="17.25" customHeight="1" x14ac:dyDescent="0.25">
      <c r="A9" s="283" t="s">
        <v>113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</row>
    <row r="10" spans="1:16" ht="17.25" customHeight="1" x14ac:dyDescent="0.25">
      <c r="A10" s="283" t="s">
        <v>120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</row>
    <row r="11" spans="1:16" ht="15" customHeight="1" x14ac:dyDescent="0.25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</row>
    <row r="12" spans="1:16" x14ac:dyDescent="0.25">
      <c r="A12" s="162" t="s">
        <v>57</v>
      </c>
    </row>
    <row r="14" spans="1:16" s="188" customFormat="1" x14ac:dyDescent="0.25">
      <c r="A14" s="284" t="s">
        <v>9</v>
      </c>
      <c r="B14" s="285" t="s">
        <v>10</v>
      </c>
      <c r="C14" s="286"/>
      <c r="D14" s="287"/>
      <c r="E14" s="288" t="s">
        <v>11</v>
      </c>
      <c r="F14" s="290" t="s">
        <v>12</v>
      </c>
      <c r="G14" s="292" t="s">
        <v>13</v>
      </c>
      <c r="H14" s="293"/>
      <c r="I14" s="294"/>
      <c r="J14" s="292" t="s">
        <v>14</v>
      </c>
      <c r="K14" s="293"/>
      <c r="L14" s="294"/>
      <c r="M14" s="284" t="s">
        <v>15</v>
      </c>
      <c r="N14" s="284"/>
      <c r="O14" s="284"/>
    </row>
    <row r="15" spans="1:16" ht="28.5" x14ac:dyDescent="0.25">
      <c r="A15" s="284"/>
      <c r="B15" s="124" t="s">
        <v>0</v>
      </c>
      <c r="C15" s="124" t="s">
        <v>99</v>
      </c>
      <c r="D15" s="124" t="s">
        <v>100</v>
      </c>
      <c r="E15" s="289"/>
      <c r="F15" s="291"/>
      <c r="G15" s="124" t="s">
        <v>0</v>
      </c>
      <c r="H15" s="124" t="s">
        <v>99</v>
      </c>
      <c r="I15" s="124" t="s">
        <v>100</v>
      </c>
      <c r="J15" s="124" t="s">
        <v>0</v>
      </c>
      <c r="K15" s="124" t="s">
        <v>99</v>
      </c>
      <c r="L15" s="124" t="s">
        <v>100</v>
      </c>
      <c r="M15" s="189" t="s">
        <v>0</v>
      </c>
      <c r="N15" s="124" t="s">
        <v>99</v>
      </c>
      <c r="O15" s="124" t="s">
        <v>100</v>
      </c>
    </row>
    <row r="16" spans="1:16" x14ac:dyDescent="0.25">
      <c r="A16" s="298" t="s">
        <v>31</v>
      </c>
      <c r="B16" s="299">
        <v>80</v>
      </c>
      <c r="C16" s="301">
        <v>90</v>
      </c>
      <c r="D16" s="301">
        <v>100</v>
      </c>
      <c r="E16" s="172" t="s">
        <v>70</v>
      </c>
      <c r="F16" s="171">
        <v>1400</v>
      </c>
      <c r="G16" s="166">
        <v>165</v>
      </c>
      <c r="H16" s="126">
        <v>186</v>
      </c>
      <c r="I16" s="126">
        <v>208</v>
      </c>
      <c r="J16" s="165">
        <f t="shared" ref="J16:J22" si="0">F16*G16/1000</f>
        <v>231</v>
      </c>
      <c r="K16" s="165">
        <f t="shared" ref="K16:K22" si="1">F16*H16/1000</f>
        <v>260.39999999999998</v>
      </c>
      <c r="L16" s="165">
        <f t="shared" ref="L16:L21" si="2">F16*I16/1000</f>
        <v>291.2</v>
      </c>
      <c r="M16" s="278">
        <f>SUM(J16:J17)</f>
        <v>231.66</v>
      </c>
      <c r="N16" s="295">
        <f>SUM(K16:K17)</f>
        <v>261.06</v>
      </c>
      <c r="O16" s="295">
        <f>SUM(L16:L17)</f>
        <v>291.86</v>
      </c>
    </row>
    <row r="17" spans="1:15" x14ac:dyDescent="0.25">
      <c r="A17" s="298"/>
      <c r="B17" s="300"/>
      <c r="C17" s="301"/>
      <c r="D17" s="301"/>
      <c r="E17" s="172" t="s">
        <v>2</v>
      </c>
      <c r="F17" s="171">
        <v>220</v>
      </c>
      <c r="G17" s="166">
        <v>3</v>
      </c>
      <c r="H17" s="126">
        <v>3</v>
      </c>
      <c r="I17" s="191">
        <v>3</v>
      </c>
      <c r="J17" s="165">
        <f t="shared" si="0"/>
        <v>0.66</v>
      </c>
      <c r="K17" s="165">
        <f t="shared" si="1"/>
        <v>0.66</v>
      </c>
      <c r="L17" s="165">
        <f t="shared" si="2"/>
        <v>0.66</v>
      </c>
      <c r="M17" s="279"/>
      <c r="N17" s="296"/>
      <c r="O17" s="296"/>
    </row>
    <row r="18" spans="1:15" x14ac:dyDescent="0.25">
      <c r="A18" s="297" t="s">
        <v>49</v>
      </c>
      <c r="B18" s="301">
        <v>100</v>
      </c>
      <c r="C18" s="299">
        <v>130</v>
      </c>
      <c r="D18" s="299">
        <v>150</v>
      </c>
      <c r="E18" s="125" t="s">
        <v>50</v>
      </c>
      <c r="F18" s="7">
        <v>685.30000000000007</v>
      </c>
      <c r="G18" s="9">
        <v>48</v>
      </c>
      <c r="H18" s="192">
        <v>62</v>
      </c>
      <c r="I18" s="192">
        <v>71</v>
      </c>
      <c r="J18" s="11">
        <f t="shared" si="0"/>
        <v>32.894400000000005</v>
      </c>
      <c r="K18" s="11">
        <f t="shared" si="1"/>
        <v>42.488600000000005</v>
      </c>
      <c r="L18" s="11">
        <f t="shared" si="2"/>
        <v>48.656300000000002</v>
      </c>
      <c r="M18" s="280">
        <f>SUM(J18:J19)</f>
        <v>47.841200000000008</v>
      </c>
      <c r="N18" s="295">
        <f>SUM(K18:K19)</f>
        <v>61.1721</v>
      </c>
      <c r="O18" s="295">
        <f>SUM(L18:L19)</f>
        <v>71.07650000000001</v>
      </c>
    </row>
    <row r="19" spans="1:15" x14ac:dyDescent="0.25">
      <c r="A19" s="297"/>
      <c r="B19" s="301"/>
      <c r="C19" s="300"/>
      <c r="D19" s="300"/>
      <c r="E19" s="125" t="s">
        <v>3</v>
      </c>
      <c r="F19" s="7">
        <v>3736.7000000000003</v>
      </c>
      <c r="G19" s="9">
        <v>4</v>
      </c>
      <c r="H19" s="192">
        <v>5</v>
      </c>
      <c r="I19" s="192">
        <v>6</v>
      </c>
      <c r="J19" s="11">
        <f t="shared" si="0"/>
        <v>14.946800000000001</v>
      </c>
      <c r="K19" s="11">
        <f t="shared" si="1"/>
        <v>18.683499999999999</v>
      </c>
      <c r="L19" s="11">
        <f t="shared" si="2"/>
        <v>22.420200000000001</v>
      </c>
      <c r="M19" s="281"/>
      <c r="N19" s="296"/>
      <c r="O19" s="296"/>
    </row>
    <row r="20" spans="1:15" x14ac:dyDescent="0.25">
      <c r="A20" s="125" t="s">
        <v>81</v>
      </c>
      <c r="B20" s="9">
        <v>200</v>
      </c>
      <c r="C20" s="140">
        <v>200</v>
      </c>
      <c r="D20" s="9">
        <v>200</v>
      </c>
      <c r="E20" s="125" t="s">
        <v>82</v>
      </c>
      <c r="F20" s="11">
        <v>650</v>
      </c>
      <c r="G20" s="9">
        <v>200</v>
      </c>
      <c r="H20" s="9">
        <v>200</v>
      </c>
      <c r="I20" s="9">
        <v>200</v>
      </c>
      <c r="J20" s="11">
        <f t="shared" si="0"/>
        <v>130</v>
      </c>
      <c r="K20" s="11">
        <f t="shared" si="1"/>
        <v>130</v>
      </c>
      <c r="L20" s="11">
        <f t="shared" si="2"/>
        <v>130</v>
      </c>
      <c r="M20" s="193">
        <f t="shared" ref="M20" si="3">SUM(J20)</f>
        <v>130</v>
      </c>
      <c r="N20" s="194">
        <f t="shared" ref="N20:O22" si="4">SUM(K20)</f>
        <v>130</v>
      </c>
      <c r="O20" s="194">
        <f t="shared" si="4"/>
        <v>130</v>
      </c>
    </row>
    <row r="21" spans="1:15" x14ac:dyDescent="0.25">
      <c r="A21" s="125" t="s">
        <v>18</v>
      </c>
      <c r="B21" s="9">
        <v>150</v>
      </c>
      <c r="C21" s="9">
        <v>150</v>
      </c>
      <c r="D21" s="9">
        <v>150</v>
      </c>
      <c r="E21" s="170" t="s">
        <v>17</v>
      </c>
      <c r="F21" s="171">
        <v>665.5</v>
      </c>
      <c r="G21" s="166">
        <v>150</v>
      </c>
      <c r="H21" s="166">
        <v>150</v>
      </c>
      <c r="I21" s="166">
        <v>150</v>
      </c>
      <c r="J21" s="195">
        <f t="shared" si="0"/>
        <v>99.825000000000003</v>
      </c>
      <c r="K21" s="195">
        <f t="shared" si="1"/>
        <v>99.825000000000003</v>
      </c>
      <c r="L21" s="195">
        <f t="shared" si="2"/>
        <v>99.825000000000003</v>
      </c>
      <c r="M21" s="196">
        <f>SUM(J21)</f>
        <v>99.825000000000003</v>
      </c>
      <c r="N21" s="197">
        <f t="shared" si="4"/>
        <v>99.825000000000003</v>
      </c>
      <c r="O21" s="197">
        <f t="shared" si="4"/>
        <v>99.825000000000003</v>
      </c>
    </row>
    <row r="22" spans="1:15" x14ac:dyDescent="0.25">
      <c r="A22" s="125" t="s">
        <v>6</v>
      </c>
      <c r="B22" s="9">
        <v>20</v>
      </c>
      <c r="C22" s="9">
        <v>35</v>
      </c>
      <c r="D22" s="9">
        <v>40</v>
      </c>
      <c r="E22" s="125" t="s">
        <v>7</v>
      </c>
      <c r="F22" s="11">
        <v>424.6</v>
      </c>
      <c r="G22" s="9">
        <v>20</v>
      </c>
      <c r="H22" s="9">
        <v>35</v>
      </c>
      <c r="I22" s="9">
        <v>40</v>
      </c>
      <c r="J22" s="11">
        <f t="shared" si="0"/>
        <v>8.4920000000000009</v>
      </c>
      <c r="K22" s="11">
        <f t="shared" si="1"/>
        <v>14.861000000000001</v>
      </c>
      <c r="L22" s="198">
        <v>16.98</v>
      </c>
      <c r="M22" s="193">
        <f>SUM(J22)</f>
        <v>8.4920000000000009</v>
      </c>
      <c r="N22" s="194">
        <f t="shared" si="4"/>
        <v>14.861000000000001</v>
      </c>
      <c r="O22" s="184">
        <f t="shared" si="4"/>
        <v>16.98</v>
      </c>
    </row>
    <row r="23" spans="1:15" x14ac:dyDescent="0.25">
      <c r="A23" s="138" t="s">
        <v>8</v>
      </c>
      <c r="B23" s="199"/>
      <c r="C23" s="199"/>
      <c r="D23" s="199"/>
      <c r="E23" s="185"/>
      <c r="F23" s="200"/>
      <c r="G23" s="33"/>
      <c r="H23" s="201"/>
      <c r="I23" s="201"/>
      <c r="J23" s="199"/>
      <c r="K23" s="199"/>
      <c r="L23" s="185"/>
      <c r="M23" s="186"/>
      <c r="N23" s="184"/>
      <c r="O23" s="184"/>
    </row>
    <row r="24" spans="1:15" x14ac:dyDescent="0.25">
      <c r="A24" s="185"/>
      <c r="B24" s="185"/>
      <c r="C24" s="185"/>
      <c r="D24" s="185"/>
      <c r="E24" s="185"/>
      <c r="F24" s="185"/>
      <c r="G24" s="185"/>
      <c r="H24" s="185"/>
      <c r="I24" s="185"/>
      <c r="J24" s="185"/>
      <c r="K24" s="185"/>
      <c r="L24" s="202"/>
      <c r="M24" s="192"/>
      <c r="N24" s="184"/>
      <c r="O24" s="184"/>
    </row>
    <row r="25" spans="1:15" x14ac:dyDescent="0.25">
      <c r="A25" s="277" t="s">
        <v>78</v>
      </c>
      <c r="B25" s="277"/>
      <c r="C25" s="277"/>
      <c r="D25" s="277"/>
      <c r="E25" s="277"/>
      <c r="F25" s="277"/>
      <c r="G25" s="277"/>
      <c r="H25" s="277"/>
      <c r="I25" s="277"/>
      <c r="J25" s="277"/>
      <c r="K25" s="178"/>
      <c r="L25" s="178"/>
      <c r="M25" s="203">
        <f>SUM(M16:M22)</f>
        <v>517.81819999999993</v>
      </c>
      <c r="N25" s="204">
        <f>SUM(N16:N22)</f>
        <v>566.91809999999998</v>
      </c>
      <c r="O25" s="204">
        <f>SUM(O16:O22)</f>
        <v>609.74150000000009</v>
      </c>
    </row>
    <row r="26" spans="1:15" x14ac:dyDescent="0.25">
      <c r="A26" s="282" t="s">
        <v>77</v>
      </c>
      <c r="B26" s="282"/>
      <c r="C26" s="282"/>
      <c r="D26" s="282"/>
      <c r="E26" s="282"/>
      <c r="F26" s="282"/>
      <c r="G26" s="282"/>
      <c r="H26" s="282"/>
      <c r="I26" s="282"/>
      <c r="J26" s="282"/>
      <c r="K26" s="180"/>
      <c r="L26" s="180"/>
      <c r="M26" s="205">
        <f>M25*1.12</f>
        <v>579.95638399999996</v>
      </c>
      <c r="N26" s="206">
        <f>N25*1.12</f>
        <v>634.94827200000009</v>
      </c>
      <c r="O26" s="206">
        <f>O25*1.12</f>
        <v>682.91048000000012</v>
      </c>
    </row>
    <row r="27" spans="1:15" x14ac:dyDescent="0.25">
      <c r="A27" s="207"/>
    </row>
    <row r="28" spans="1:15" x14ac:dyDescent="0.25">
      <c r="F28" s="160"/>
    </row>
  </sheetData>
  <mergeCells count="25">
    <mergeCell ref="A16:A17"/>
    <mergeCell ref="N18:N19"/>
    <mergeCell ref="O18:O19"/>
    <mergeCell ref="D18:D19"/>
    <mergeCell ref="B16:B17"/>
    <mergeCell ref="C16:C17"/>
    <mergeCell ref="D16:D17"/>
    <mergeCell ref="B18:B19"/>
    <mergeCell ref="C18:C19"/>
    <mergeCell ref="A25:J25"/>
    <mergeCell ref="M16:M17"/>
    <mergeCell ref="M18:M19"/>
    <mergeCell ref="A26:J26"/>
    <mergeCell ref="A9:O9"/>
    <mergeCell ref="A10:O10"/>
    <mergeCell ref="A14:A15"/>
    <mergeCell ref="B14:D14"/>
    <mergeCell ref="E14:E15"/>
    <mergeCell ref="F14:F15"/>
    <mergeCell ref="G14:I14"/>
    <mergeCell ref="J14:L14"/>
    <mergeCell ref="M14:O14"/>
    <mergeCell ref="N16:N17"/>
    <mergeCell ref="O16:O17"/>
    <mergeCell ref="A18:A19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33"/>
  <sheetViews>
    <sheetView view="pageBreakPreview" zoomScale="85" zoomScaleNormal="100" zoomScaleSheetLayoutView="85" workbookViewId="0">
      <selection activeCell="E31" sqref="E31"/>
    </sheetView>
  </sheetViews>
  <sheetFormatPr defaultRowHeight="15" x14ac:dyDescent="0.25"/>
  <cols>
    <col min="1" max="2" width="9.140625" style="1"/>
    <col min="3" max="3" width="5" style="1" customWidth="1"/>
    <col min="4" max="4" width="9" style="1" customWidth="1"/>
    <col min="5" max="5" width="9.5703125" style="113" customWidth="1"/>
    <col min="6" max="6" width="10" style="113" customWidth="1"/>
    <col min="7" max="7" width="25" style="1" customWidth="1"/>
    <col min="8" max="8" width="8" style="2" customWidth="1"/>
    <col min="9" max="9" width="9.28515625" style="1" bestFit="1" customWidth="1"/>
    <col min="10" max="11" width="9.28515625" style="113" customWidth="1"/>
    <col min="12" max="12" width="9.28515625" style="2" bestFit="1" customWidth="1"/>
    <col min="13" max="14" width="9.28515625" style="2" customWidth="1"/>
    <col min="15" max="15" width="12.85546875" style="1" bestFit="1" customWidth="1"/>
    <col min="16" max="16" width="9.5703125" style="1" customWidth="1"/>
    <col min="17" max="17" width="10.140625" style="1" customWidth="1"/>
    <col min="18" max="16384" width="9.140625" style="1"/>
  </cols>
  <sheetData>
    <row r="3" spans="1:17" x14ac:dyDescent="0.25">
      <c r="A3" s="3" t="s">
        <v>59</v>
      </c>
    </row>
    <row r="5" spans="1:17" ht="42.75" customHeight="1" x14ac:dyDescent="0.25">
      <c r="A5" s="284" t="s">
        <v>9</v>
      </c>
      <c r="B5" s="284"/>
      <c r="C5" s="284"/>
      <c r="D5" s="292" t="s">
        <v>10</v>
      </c>
      <c r="E5" s="293"/>
      <c r="F5" s="294"/>
      <c r="G5" s="284" t="s">
        <v>11</v>
      </c>
      <c r="H5" s="328" t="s">
        <v>12</v>
      </c>
      <c r="I5" s="292" t="s">
        <v>13</v>
      </c>
      <c r="J5" s="293"/>
      <c r="K5" s="294"/>
      <c r="L5" s="394" t="s">
        <v>14</v>
      </c>
      <c r="M5" s="395"/>
      <c r="N5" s="396"/>
      <c r="O5" s="292" t="s">
        <v>15</v>
      </c>
      <c r="P5" s="293"/>
      <c r="Q5" s="294"/>
    </row>
    <row r="6" spans="1:17" ht="28.5" x14ac:dyDescent="0.25">
      <c r="A6" s="284"/>
      <c r="B6" s="284"/>
      <c r="C6" s="284"/>
      <c r="D6" s="4" t="s">
        <v>0</v>
      </c>
      <c r="E6" s="124" t="s">
        <v>99</v>
      </c>
      <c r="F6" s="124" t="s">
        <v>100</v>
      </c>
      <c r="G6" s="284"/>
      <c r="H6" s="328"/>
      <c r="I6" s="6" t="s">
        <v>0</v>
      </c>
      <c r="J6" s="124" t="s">
        <v>99</v>
      </c>
      <c r="K6" s="124" t="s">
        <v>100</v>
      </c>
      <c r="L6" s="55" t="s">
        <v>0</v>
      </c>
      <c r="M6" s="124" t="s">
        <v>99</v>
      </c>
      <c r="N6" s="124" t="s">
        <v>100</v>
      </c>
      <c r="O6" s="104" t="s">
        <v>0</v>
      </c>
      <c r="P6" s="124" t="s">
        <v>99</v>
      </c>
      <c r="Q6" s="124" t="s">
        <v>100</v>
      </c>
    </row>
    <row r="7" spans="1:17" ht="15" customHeight="1" x14ac:dyDescent="0.25">
      <c r="A7" s="297" t="s">
        <v>86</v>
      </c>
      <c r="B7" s="297"/>
      <c r="C7" s="297"/>
      <c r="D7" s="399">
        <v>50</v>
      </c>
      <c r="E7" s="397">
        <v>80</v>
      </c>
      <c r="F7" s="397">
        <v>100</v>
      </c>
      <c r="G7" s="99" t="s">
        <v>43</v>
      </c>
      <c r="H7" s="7">
        <v>750</v>
      </c>
      <c r="I7" s="257">
        <v>51</v>
      </c>
      <c r="J7" s="258">
        <v>82</v>
      </c>
      <c r="K7" s="257">
        <v>103</v>
      </c>
      <c r="L7" s="259">
        <f>H7*I7/1000</f>
        <v>38.25</v>
      </c>
      <c r="M7" s="259">
        <f>H7*J7/1000</f>
        <v>61.5</v>
      </c>
      <c r="N7" s="259">
        <f>H7*K7/1000</f>
        <v>77.25</v>
      </c>
      <c r="O7" s="400">
        <f>SUM(L7:L8)</f>
        <v>47.918999999999997</v>
      </c>
      <c r="P7" s="384">
        <f>SUM(M7:M8)</f>
        <v>75.036600000000007</v>
      </c>
      <c r="Q7" s="384">
        <f>SUM(N7:N8)</f>
        <v>94.654200000000003</v>
      </c>
    </row>
    <row r="8" spans="1:17" x14ac:dyDescent="0.25">
      <c r="A8" s="297"/>
      <c r="B8" s="297"/>
      <c r="C8" s="297"/>
      <c r="D8" s="399"/>
      <c r="E8" s="398"/>
      <c r="F8" s="398"/>
      <c r="G8" s="99" t="s">
        <v>4</v>
      </c>
      <c r="H8" s="7">
        <v>966.90000000000009</v>
      </c>
      <c r="I8" s="257">
        <v>10</v>
      </c>
      <c r="J8" s="258">
        <v>14</v>
      </c>
      <c r="K8" s="257">
        <v>18</v>
      </c>
      <c r="L8" s="259">
        <f>H8*I8/1000</f>
        <v>9.6690000000000005</v>
      </c>
      <c r="M8" s="259">
        <f>H8*J8/1000</f>
        <v>13.536600000000002</v>
      </c>
      <c r="N8" s="259">
        <f>H8*K8/1000</f>
        <v>17.404199999999999</v>
      </c>
      <c r="O8" s="400"/>
      <c r="P8" s="353"/>
      <c r="Q8" s="353"/>
    </row>
    <row r="9" spans="1:17" ht="15" customHeight="1" x14ac:dyDescent="0.25">
      <c r="A9" s="385" t="s">
        <v>95</v>
      </c>
      <c r="B9" s="386"/>
      <c r="C9" s="387"/>
      <c r="D9" s="313" t="s">
        <v>28</v>
      </c>
      <c r="E9" s="350" t="s">
        <v>101</v>
      </c>
      <c r="F9" s="350" t="s">
        <v>102</v>
      </c>
      <c r="G9" s="100" t="s">
        <v>92</v>
      </c>
      <c r="H9" s="7">
        <v>3520.0000000000005</v>
      </c>
      <c r="I9" s="273">
        <v>75</v>
      </c>
      <c r="J9" s="235">
        <v>86</v>
      </c>
      <c r="K9" s="235">
        <v>96</v>
      </c>
      <c r="L9" s="274">
        <f t="shared" ref="L9:L14" si="0">H9*I9/1000</f>
        <v>264.00000000000006</v>
      </c>
      <c r="M9" s="274">
        <f>H9*J9/1000</f>
        <v>302.72000000000008</v>
      </c>
      <c r="N9" s="274">
        <f>H9*K9/1000</f>
        <v>337.92000000000007</v>
      </c>
      <c r="O9" s="310">
        <f>SUM(L9:L14)</f>
        <v>308.65670000000006</v>
      </c>
      <c r="P9" s="354">
        <f>SUM(M9:M14)</f>
        <v>354.21430000000009</v>
      </c>
      <c r="Q9" s="355">
        <f>SUM(N9:N14)</f>
        <v>396.61270000000007</v>
      </c>
    </row>
    <row r="10" spans="1:17" ht="15" customHeight="1" x14ac:dyDescent="0.25">
      <c r="A10" s="388"/>
      <c r="B10" s="389"/>
      <c r="C10" s="390"/>
      <c r="D10" s="313"/>
      <c r="E10" s="350"/>
      <c r="F10" s="350"/>
      <c r="G10" s="49" t="s">
        <v>16</v>
      </c>
      <c r="H10" s="50">
        <v>376.20000000000005</v>
      </c>
      <c r="I10" s="273">
        <v>14</v>
      </c>
      <c r="J10" s="235">
        <v>16</v>
      </c>
      <c r="K10" s="235">
        <v>18</v>
      </c>
      <c r="L10" s="274">
        <f t="shared" si="0"/>
        <v>5.2668000000000008</v>
      </c>
      <c r="M10" s="274">
        <f t="shared" ref="M10:M14" si="1">H10*J10/1000</f>
        <v>6.0192000000000005</v>
      </c>
      <c r="N10" s="274">
        <f t="shared" ref="N10:N14" si="2">H10*K10/1000</f>
        <v>6.7716000000000003</v>
      </c>
      <c r="O10" s="311"/>
      <c r="P10" s="354"/>
      <c r="Q10" s="356"/>
    </row>
    <row r="11" spans="1:17" x14ac:dyDescent="0.25">
      <c r="A11" s="388"/>
      <c r="B11" s="389"/>
      <c r="C11" s="390"/>
      <c r="D11" s="313"/>
      <c r="E11" s="350"/>
      <c r="F11" s="350"/>
      <c r="G11" s="100" t="s">
        <v>5</v>
      </c>
      <c r="H11" s="7">
        <v>360.8</v>
      </c>
      <c r="I11" s="273">
        <v>19</v>
      </c>
      <c r="J11" s="235">
        <v>21</v>
      </c>
      <c r="K11" s="235">
        <v>24</v>
      </c>
      <c r="L11" s="274">
        <f t="shared" si="0"/>
        <v>6.8552</v>
      </c>
      <c r="M11" s="274">
        <f t="shared" si="1"/>
        <v>7.5768000000000004</v>
      </c>
      <c r="N11" s="274">
        <f t="shared" si="2"/>
        <v>8.6592000000000002</v>
      </c>
      <c r="O11" s="311"/>
      <c r="P11" s="354"/>
      <c r="Q11" s="356"/>
    </row>
    <row r="12" spans="1:17" ht="15" customHeight="1" x14ac:dyDescent="0.25">
      <c r="A12" s="388"/>
      <c r="B12" s="389"/>
      <c r="C12" s="390"/>
      <c r="D12" s="313"/>
      <c r="E12" s="350"/>
      <c r="F12" s="350"/>
      <c r="G12" s="100" t="s">
        <v>27</v>
      </c>
      <c r="H12" s="13">
        <v>660</v>
      </c>
      <c r="I12" s="273">
        <v>8</v>
      </c>
      <c r="J12" s="275">
        <v>9</v>
      </c>
      <c r="K12" s="275">
        <v>10</v>
      </c>
      <c r="L12" s="274">
        <f t="shared" si="0"/>
        <v>5.28</v>
      </c>
      <c r="M12" s="274">
        <f t="shared" si="1"/>
        <v>5.94</v>
      </c>
      <c r="N12" s="274">
        <f t="shared" si="2"/>
        <v>6.6</v>
      </c>
      <c r="O12" s="311"/>
      <c r="P12" s="354"/>
      <c r="Q12" s="356"/>
    </row>
    <row r="13" spans="1:17" x14ac:dyDescent="0.25">
      <c r="A13" s="388"/>
      <c r="B13" s="389"/>
      <c r="C13" s="390"/>
      <c r="D13" s="313"/>
      <c r="E13" s="350"/>
      <c r="F13" s="350"/>
      <c r="G13" s="49" t="s">
        <v>4</v>
      </c>
      <c r="H13" s="50">
        <v>966.90000000000009</v>
      </c>
      <c r="I13" s="273">
        <v>5</v>
      </c>
      <c r="J13" s="275">
        <v>6</v>
      </c>
      <c r="K13" s="275">
        <v>7</v>
      </c>
      <c r="L13" s="274">
        <f t="shared" si="0"/>
        <v>4.8345000000000002</v>
      </c>
      <c r="M13" s="274">
        <f t="shared" si="1"/>
        <v>5.8014000000000001</v>
      </c>
      <c r="N13" s="274">
        <f t="shared" si="2"/>
        <v>6.7683000000000009</v>
      </c>
      <c r="O13" s="311"/>
      <c r="P13" s="354"/>
      <c r="Q13" s="356"/>
    </row>
    <row r="14" spans="1:17" ht="15" customHeight="1" x14ac:dyDescent="0.25">
      <c r="A14" s="391"/>
      <c r="B14" s="392"/>
      <c r="C14" s="393"/>
      <c r="D14" s="313"/>
      <c r="E14" s="350"/>
      <c r="F14" s="350"/>
      <c r="G14" s="100" t="s">
        <v>3</v>
      </c>
      <c r="H14" s="7">
        <v>3736.7000000000003</v>
      </c>
      <c r="I14" s="273">
        <v>6</v>
      </c>
      <c r="J14" s="275">
        <v>7</v>
      </c>
      <c r="K14" s="275">
        <v>8</v>
      </c>
      <c r="L14" s="274">
        <f t="shared" si="0"/>
        <v>22.420200000000001</v>
      </c>
      <c r="M14" s="274">
        <f t="shared" si="1"/>
        <v>26.1569</v>
      </c>
      <c r="N14" s="274">
        <f t="shared" si="2"/>
        <v>29.893600000000003</v>
      </c>
      <c r="O14" s="312"/>
      <c r="P14" s="354"/>
      <c r="Q14" s="357"/>
    </row>
    <row r="15" spans="1:17" ht="15" customHeight="1" x14ac:dyDescent="0.25">
      <c r="A15" s="407" t="s">
        <v>36</v>
      </c>
      <c r="B15" s="408"/>
      <c r="C15" s="409"/>
      <c r="D15" s="416">
        <v>100</v>
      </c>
      <c r="E15" s="416">
        <v>130</v>
      </c>
      <c r="F15" s="416">
        <v>150</v>
      </c>
      <c r="G15" s="125" t="s">
        <v>39</v>
      </c>
      <c r="H15" s="7">
        <v>418.00000000000006</v>
      </c>
      <c r="I15" s="148">
        <v>37</v>
      </c>
      <c r="J15" s="218">
        <v>48</v>
      </c>
      <c r="K15" s="148">
        <v>55</v>
      </c>
      <c r="L15" s="44">
        <f t="shared" ref="L15:L24" si="3">H15*I15/1000</f>
        <v>15.466000000000001</v>
      </c>
      <c r="M15" s="132">
        <f>H15*J15/1000</f>
        <v>20.064000000000004</v>
      </c>
      <c r="N15" s="259">
        <f>H15*K15/1000</f>
        <v>22.990000000000002</v>
      </c>
      <c r="O15" s="310">
        <f>SUM(L15:L17)</f>
        <v>30.412800000000004</v>
      </c>
      <c r="P15" s="384">
        <f>SUM(M15:M17)</f>
        <v>38.747500000000002</v>
      </c>
      <c r="Q15" s="384">
        <f>SUM(N15:N17)</f>
        <v>45.410200000000003</v>
      </c>
    </row>
    <row r="16" spans="1:17" x14ac:dyDescent="0.25">
      <c r="A16" s="410"/>
      <c r="B16" s="411"/>
      <c r="C16" s="412"/>
      <c r="D16" s="417"/>
      <c r="E16" s="417"/>
      <c r="F16" s="417"/>
      <c r="G16" s="125" t="s">
        <v>3</v>
      </c>
      <c r="H16" s="7">
        <v>3736.7000000000003</v>
      </c>
      <c r="I16" s="148">
        <v>4</v>
      </c>
      <c r="J16" s="218">
        <v>5</v>
      </c>
      <c r="K16" s="148">
        <v>6</v>
      </c>
      <c r="L16" s="44">
        <f t="shared" si="3"/>
        <v>14.946800000000001</v>
      </c>
      <c r="M16" s="132">
        <f t="shared" ref="M16:M18" si="4">H16*J16/1000</f>
        <v>18.683499999999999</v>
      </c>
      <c r="N16" s="259">
        <f t="shared" ref="N16:N18" si="5">H16*K16/1000</f>
        <v>22.420200000000001</v>
      </c>
      <c r="O16" s="311"/>
      <c r="P16" s="352"/>
      <c r="Q16" s="352"/>
    </row>
    <row r="17" spans="1:17" x14ac:dyDescent="0.25">
      <c r="A17" s="413"/>
      <c r="B17" s="414"/>
      <c r="C17" s="415"/>
      <c r="D17" s="418"/>
      <c r="E17" s="418"/>
      <c r="F17" s="418"/>
      <c r="G17" s="125" t="s">
        <v>30</v>
      </c>
      <c r="H17" s="7">
        <v>0</v>
      </c>
      <c r="I17" s="148">
        <v>73</v>
      </c>
      <c r="J17" s="218">
        <v>95</v>
      </c>
      <c r="K17" s="148">
        <v>110</v>
      </c>
      <c r="L17" s="44">
        <f t="shared" si="3"/>
        <v>0</v>
      </c>
      <c r="M17" s="132">
        <f t="shared" si="4"/>
        <v>0</v>
      </c>
      <c r="N17" s="259">
        <f t="shared" si="5"/>
        <v>0</v>
      </c>
      <c r="O17" s="312"/>
      <c r="P17" s="353"/>
      <c r="Q17" s="353"/>
    </row>
    <row r="18" spans="1:17" s="113" customFormat="1" x14ac:dyDescent="0.25">
      <c r="A18" s="401" t="s">
        <v>110</v>
      </c>
      <c r="B18" s="402"/>
      <c r="C18" s="403"/>
      <c r="D18" s="246">
        <v>100</v>
      </c>
      <c r="E18" s="246">
        <v>100</v>
      </c>
      <c r="F18" s="246">
        <v>100</v>
      </c>
      <c r="G18" s="125" t="s">
        <v>111</v>
      </c>
      <c r="H18" s="261">
        <v>1420</v>
      </c>
      <c r="I18" s="261">
        <v>100</v>
      </c>
      <c r="J18" s="261">
        <v>100</v>
      </c>
      <c r="K18" s="261">
        <v>100</v>
      </c>
      <c r="L18" s="261">
        <f t="shared" si="3"/>
        <v>142</v>
      </c>
      <c r="M18" s="261">
        <f t="shared" si="4"/>
        <v>142</v>
      </c>
      <c r="N18" s="261">
        <f t="shared" si="5"/>
        <v>142</v>
      </c>
      <c r="O18" s="261">
        <f t="shared" ref="O18:Q18" si="6">SUM(L18)</f>
        <v>142</v>
      </c>
      <c r="P18" s="261">
        <f t="shared" si="6"/>
        <v>142</v>
      </c>
      <c r="Q18" s="261">
        <f t="shared" si="6"/>
        <v>142</v>
      </c>
    </row>
    <row r="19" spans="1:17" s="113" customFormat="1" x14ac:dyDescent="0.25">
      <c r="A19" s="385" t="s">
        <v>45</v>
      </c>
      <c r="B19" s="386"/>
      <c r="C19" s="387"/>
      <c r="D19" s="299">
        <v>200</v>
      </c>
      <c r="E19" s="299">
        <v>200</v>
      </c>
      <c r="F19" s="299">
        <v>200</v>
      </c>
      <c r="G19" s="172" t="s">
        <v>75</v>
      </c>
      <c r="H19" s="171">
        <v>990.00000000000011</v>
      </c>
      <c r="I19" s="213">
        <v>24</v>
      </c>
      <c r="J19" s="218">
        <v>24</v>
      </c>
      <c r="K19" s="218">
        <v>24</v>
      </c>
      <c r="L19" s="229">
        <f t="shared" si="3"/>
        <v>23.760000000000005</v>
      </c>
      <c r="M19" s="229">
        <f>H19*J19/1000</f>
        <v>23.760000000000005</v>
      </c>
      <c r="N19" s="229">
        <f>H19*K19/1000</f>
        <v>23.760000000000005</v>
      </c>
      <c r="O19" s="322">
        <f>SUM(L19:L23)</f>
        <v>31.453500000000005</v>
      </c>
      <c r="P19" s="322">
        <f>SUM(M19:M23)</f>
        <v>31.453500000000005</v>
      </c>
      <c r="Q19" s="305">
        <f>SUM(N19:N23)</f>
        <v>31.453500000000005</v>
      </c>
    </row>
    <row r="20" spans="1:17" s="113" customFormat="1" x14ac:dyDescent="0.25">
      <c r="A20" s="388"/>
      <c r="B20" s="389"/>
      <c r="C20" s="390"/>
      <c r="D20" s="335"/>
      <c r="E20" s="335"/>
      <c r="F20" s="335"/>
      <c r="G20" s="125" t="s">
        <v>20</v>
      </c>
      <c r="H20" s="7">
        <v>650</v>
      </c>
      <c r="I20" s="148">
        <v>10</v>
      </c>
      <c r="J20" s="218">
        <v>10</v>
      </c>
      <c r="K20" s="218">
        <v>10</v>
      </c>
      <c r="L20" s="229">
        <f t="shared" si="3"/>
        <v>6.5</v>
      </c>
      <c r="M20" s="229">
        <f t="shared" ref="M20:M23" si="7">H20*J20/1000</f>
        <v>6.5</v>
      </c>
      <c r="N20" s="229">
        <f t="shared" ref="N20:N23" si="8">H20*K20/1000</f>
        <v>6.5</v>
      </c>
      <c r="O20" s="323"/>
      <c r="P20" s="323"/>
      <c r="Q20" s="305"/>
    </row>
    <row r="21" spans="1:17" s="113" customFormat="1" x14ac:dyDescent="0.25">
      <c r="A21" s="388"/>
      <c r="B21" s="389"/>
      <c r="C21" s="390"/>
      <c r="D21" s="335"/>
      <c r="E21" s="335"/>
      <c r="F21" s="335"/>
      <c r="G21" s="125" t="s">
        <v>76</v>
      </c>
      <c r="H21" s="171">
        <v>3080.0000000000005</v>
      </c>
      <c r="I21" s="148">
        <v>0.2</v>
      </c>
      <c r="J21" s="218">
        <v>0.2</v>
      </c>
      <c r="K21" s="218">
        <v>0.2</v>
      </c>
      <c r="L21" s="229">
        <f t="shared" si="3"/>
        <v>0.6160000000000001</v>
      </c>
      <c r="M21" s="229">
        <f t="shared" si="7"/>
        <v>0.6160000000000001</v>
      </c>
      <c r="N21" s="229">
        <f t="shared" si="8"/>
        <v>0.6160000000000001</v>
      </c>
      <c r="O21" s="323"/>
      <c r="P21" s="323"/>
      <c r="Q21" s="305"/>
    </row>
    <row r="22" spans="1:17" s="113" customFormat="1" x14ac:dyDescent="0.25">
      <c r="A22" s="388"/>
      <c r="B22" s="389"/>
      <c r="C22" s="390"/>
      <c r="D22" s="335"/>
      <c r="E22" s="335"/>
      <c r="F22" s="335"/>
      <c r="G22" s="125" t="s">
        <v>19</v>
      </c>
      <c r="H22" s="7">
        <v>0</v>
      </c>
      <c r="I22" s="148">
        <v>190</v>
      </c>
      <c r="J22" s="218">
        <v>190</v>
      </c>
      <c r="K22" s="218">
        <v>190</v>
      </c>
      <c r="L22" s="229">
        <f t="shared" si="3"/>
        <v>0</v>
      </c>
      <c r="M22" s="229">
        <f t="shared" si="7"/>
        <v>0</v>
      </c>
      <c r="N22" s="229">
        <f t="shared" si="8"/>
        <v>0</v>
      </c>
      <c r="O22" s="323"/>
      <c r="P22" s="323"/>
      <c r="Q22" s="305"/>
    </row>
    <row r="23" spans="1:17" s="113" customFormat="1" x14ac:dyDescent="0.25">
      <c r="A23" s="391"/>
      <c r="B23" s="392"/>
      <c r="C23" s="393"/>
      <c r="D23" s="300"/>
      <c r="E23" s="300"/>
      <c r="F23" s="300"/>
      <c r="G23" s="172" t="s">
        <v>56</v>
      </c>
      <c r="H23" s="171">
        <v>8250</v>
      </c>
      <c r="I23" s="148">
        <v>7.0000000000000007E-2</v>
      </c>
      <c r="J23" s="218">
        <v>7.0000000000000007E-2</v>
      </c>
      <c r="K23" s="218">
        <v>7.0000000000000007E-2</v>
      </c>
      <c r="L23" s="229">
        <f t="shared" si="3"/>
        <v>0.57750000000000001</v>
      </c>
      <c r="M23" s="229">
        <f t="shared" si="7"/>
        <v>0.57750000000000001</v>
      </c>
      <c r="N23" s="229">
        <f t="shared" si="8"/>
        <v>0.57750000000000001</v>
      </c>
      <c r="O23" s="324"/>
      <c r="P23" s="323"/>
      <c r="Q23" s="305"/>
    </row>
    <row r="24" spans="1:17" ht="15" customHeight="1" x14ac:dyDescent="0.25">
      <c r="A24" s="401" t="s">
        <v>6</v>
      </c>
      <c r="B24" s="402"/>
      <c r="C24" s="403"/>
      <c r="D24" s="126">
        <v>20</v>
      </c>
      <c r="E24" s="126">
        <v>35</v>
      </c>
      <c r="F24" s="126">
        <v>40</v>
      </c>
      <c r="G24" s="125" t="s">
        <v>7</v>
      </c>
      <c r="H24" s="11">
        <v>424.6</v>
      </c>
      <c r="I24" s="36">
        <v>20</v>
      </c>
      <c r="J24" s="36">
        <v>35</v>
      </c>
      <c r="K24" s="36">
        <v>40</v>
      </c>
      <c r="L24" s="11">
        <f t="shared" si="3"/>
        <v>8.4920000000000009</v>
      </c>
      <c r="M24" s="11">
        <f>H24*J24/1000</f>
        <v>14.861000000000001</v>
      </c>
      <c r="N24" s="11">
        <f>H24*K24/1000</f>
        <v>16.984000000000002</v>
      </c>
      <c r="O24" s="175">
        <f>SUM(L24)</f>
        <v>8.4920000000000009</v>
      </c>
      <c r="P24" s="221">
        <f>SUM(M24)</f>
        <v>14.861000000000001</v>
      </c>
      <c r="Q24" s="221">
        <f>SUM(N24)</f>
        <v>16.984000000000002</v>
      </c>
    </row>
    <row r="25" spans="1:17" x14ac:dyDescent="0.25">
      <c r="A25" s="404" t="s">
        <v>8</v>
      </c>
      <c r="B25" s="405"/>
      <c r="C25" s="405"/>
      <c r="D25" s="405"/>
      <c r="E25" s="405"/>
      <c r="F25" s="405"/>
      <c r="G25" s="405"/>
      <c r="H25" s="405"/>
      <c r="I25" s="41"/>
      <c r="J25" s="245"/>
      <c r="K25" s="245"/>
      <c r="L25" s="381"/>
      <c r="M25" s="406"/>
      <c r="N25" s="406"/>
      <c r="O25" s="406"/>
      <c r="P25" s="234"/>
      <c r="Q25" s="234"/>
    </row>
    <row r="26" spans="1:17" x14ac:dyDescent="0.25">
      <c r="A26" s="419"/>
      <c r="B26" s="419"/>
      <c r="C26" s="419"/>
      <c r="D26" s="419"/>
      <c r="E26" s="419"/>
      <c r="F26" s="419"/>
      <c r="G26" s="419"/>
      <c r="H26" s="419"/>
      <c r="I26" s="420"/>
      <c r="J26" s="420"/>
      <c r="K26" s="420"/>
      <c r="L26" s="420"/>
      <c r="M26" s="420"/>
      <c r="N26" s="420"/>
      <c r="O26" s="420"/>
      <c r="P26" s="103"/>
      <c r="Q26" s="103"/>
    </row>
    <row r="27" spans="1:17" x14ac:dyDescent="0.25">
      <c r="A27" s="349" t="s">
        <v>78</v>
      </c>
      <c r="B27" s="349"/>
      <c r="C27" s="349"/>
      <c r="D27" s="349"/>
      <c r="E27" s="349"/>
      <c r="F27" s="349"/>
      <c r="G27" s="349"/>
      <c r="H27" s="349"/>
      <c r="I27" s="349"/>
      <c r="J27" s="349"/>
      <c r="K27" s="349"/>
      <c r="L27" s="349"/>
      <c r="M27" s="129"/>
      <c r="N27" s="129"/>
      <c r="O27" s="16">
        <f>SUM(O7:O24)</f>
        <v>568.93399999999997</v>
      </c>
      <c r="P27" s="16">
        <f>SUM(P7:P24)</f>
        <v>656.31290000000013</v>
      </c>
      <c r="Q27" s="16">
        <f>SUM(Q7:Q24)</f>
        <v>727.11460000000011</v>
      </c>
    </row>
    <row r="28" spans="1:17" x14ac:dyDescent="0.25">
      <c r="A28" s="367" t="s">
        <v>77</v>
      </c>
      <c r="B28" s="367"/>
      <c r="C28" s="367"/>
      <c r="D28" s="367"/>
      <c r="E28" s="367"/>
      <c r="F28" s="367"/>
      <c r="G28" s="367"/>
      <c r="H28" s="367"/>
      <c r="I28" s="367"/>
      <c r="J28" s="367"/>
      <c r="K28" s="367"/>
      <c r="L28" s="367"/>
      <c r="M28" s="149"/>
      <c r="N28" s="149"/>
      <c r="O28" s="42">
        <f>O27*1.12</f>
        <v>637.20608000000004</v>
      </c>
      <c r="P28" s="42">
        <f>P27*1.12</f>
        <v>735.07044800000017</v>
      </c>
      <c r="Q28" s="42">
        <f>Q27*1.12</f>
        <v>814.36835200000019</v>
      </c>
    </row>
    <row r="29" spans="1:17" x14ac:dyDescent="0.25">
      <c r="A29" s="349" t="s">
        <v>87</v>
      </c>
      <c r="B29" s="349"/>
      <c r="C29" s="349"/>
      <c r="D29" s="349"/>
      <c r="E29" s="349"/>
      <c r="F29" s="349"/>
      <c r="G29" s="349"/>
      <c r="H29" s="349"/>
      <c r="I29" s="349"/>
      <c r="J29" s="349"/>
      <c r="K29" s="349"/>
      <c r="L29" s="349"/>
      <c r="M29" s="129"/>
      <c r="N29" s="129"/>
      <c r="O29" s="16">
        <f>('2-1'!M18+'2-2'!M19+'2-3'!M25+'2-4'!M24+'2-5'!O27)/5</f>
        <v>525.84259999999995</v>
      </c>
      <c r="P29" s="16">
        <f>('2-1'!N18+'2-2'!N19+'2-3'!N25+'2-4'!N24+'2-5'!P27)/5</f>
        <v>614.86590000000012</v>
      </c>
      <c r="Q29" s="16">
        <f>('2-1'!O18+'2-2'!O19+'2-3'!O25+'2-4'!O24+'2-5'!Q27)/5</f>
        <v>700.6049999999999</v>
      </c>
    </row>
    <row r="30" spans="1:17" x14ac:dyDescent="0.25">
      <c r="A30" s="367" t="s">
        <v>89</v>
      </c>
      <c r="B30" s="367"/>
      <c r="C30" s="367"/>
      <c r="D30" s="367"/>
      <c r="E30" s="367"/>
      <c r="F30" s="367"/>
      <c r="G30" s="367"/>
      <c r="H30" s="367"/>
      <c r="I30" s="367"/>
      <c r="J30" s="367"/>
      <c r="K30" s="367"/>
      <c r="L30" s="367"/>
      <c r="M30" s="149"/>
      <c r="N30" s="149"/>
      <c r="O30" s="42">
        <f>O29*1.12</f>
        <v>588.943712</v>
      </c>
      <c r="P30" s="42">
        <f t="shared" ref="P30:Q30" si="9">P29*1.12</f>
        <v>688.64980800000023</v>
      </c>
      <c r="Q30" s="42">
        <f t="shared" si="9"/>
        <v>784.67759999999998</v>
      </c>
    </row>
    <row r="31" spans="1:17" ht="20.25" customHeight="1" x14ac:dyDescent="0.35">
      <c r="A31" s="116"/>
      <c r="B31" s="116"/>
      <c r="C31" s="117"/>
    </row>
    <row r="32" spans="1:17" ht="18" customHeight="1" x14ac:dyDescent="0.35">
      <c r="A32" s="116"/>
      <c r="B32" s="116"/>
      <c r="C32" s="117"/>
    </row>
    <row r="33" ht="15" customHeight="1" x14ac:dyDescent="0.25"/>
  </sheetData>
  <mergeCells count="44">
    <mergeCell ref="A29:L29"/>
    <mergeCell ref="A30:L30"/>
    <mergeCell ref="O7:O8"/>
    <mergeCell ref="A28:L28"/>
    <mergeCell ref="A24:C24"/>
    <mergeCell ref="A25:H25"/>
    <mergeCell ref="L25:O25"/>
    <mergeCell ref="A15:C17"/>
    <mergeCell ref="D15:D17"/>
    <mergeCell ref="A27:L27"/>
    <mergeCell ref="A26:O26"/>
    <mergeCell ref="A18:C18"/>
    <mergeCell ref="O15:O17"/>
    <mergeCell ref="O9:O14"/>
    <mergeCell ref="E15:E17"/>
    <mergeCell ref="F15:F17"/>
    <mergeCell ref="A5:C6"/>
    <mergeCell ref="A9:C14"/>
    <mergeCell ref="D9:D14"/>
    <mergeCell ref="G5:G6"/>
    <mergeCell ref="H5:H6"/>
    <mergeCell ref="A7:C8"/>
    <mergeCell ref="D7:D8"/>
    <mergeCell ref="E9:E14"/>
    <mergeCell ref="F9:F14"/>
    <mergeCell ref="O5:Q5"/>
    <mergeCell ref="L5:N5"/>
    <mergeCell ref="I5:K5"/>
    <mergeCell ref="D5:F5"/>
    <mergeCell ref="E7:E8"/>
    <mergeCell ref="F7:F8"/>
    <mergeCell ref="P7:P8"/>
    <mergeCell ref="Q7:Q8"/>
    <mergeCell ref="P9:P14"/>
    <mergeCell ref="Q9:Q14"/>
    <mergeCell ref="P15:P17"/>
    <mergeCell ref="Q15:Q17"/>
    <mergeCell ref="A19:C23"/>
    <mergeCell ref="D19:D23"/>
    <mergeCell ref="E19:E23"/>
    <mergeCell ref="F19:F23"/>
    <mergeCell ref="O19:O23"/>
    <mergeCell ref="P19:P23"/>
    <mergeCell ref="Q19:Q2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2"/>
  <sheetViews>
    <sheetView view="pageBreakPreview" zoomScale="80" zoomScaleNormal="100" zoomScaleSheetLayoutView="80" workbookViewId="0">
      <selection activeCell="E31" sqref="E31"/>
    </sheetView>
  </sheetViews>
  <sheetFormatPr defaultRowHeight="15" x14ac:dyDescent="0.25"/>
  <cols>
    <col min="1" max="1" width="27" style="1" customWidth="1"/>
    <col min="2" max="2" width="9.7109375" style="1" customWidth="1"/>
    <col min="3" max="3" width="10.42578125" style="113" customWidth="1"/>
    <col min="4" max="4" width="10.85546875" style="113" customWidth="1"/>
    <col min="5" max="5" width="25.140625" style="1" customWidth="1"/>
    <col min="6" max="6" width="9.42578125" style="2" customWidth="1"/>
    <col min="7" max="7" width="10.7109375" style="1" customWidth="1"/>
    <col min="8" max="9" width="10.7109375" style="113" customWidth="1"/>
    <col min="10" max="10" width="9.28515625" style="1" bestFit="1" customWidth="1"/>
    <col min="11" max="11" width="10" style="113" customWidth="1"/>
    <col min="12" max="12" width="9.85546875" style="113" customWidth="1"/>
    <col min="13" max="13" width="12.85546875" style="1" bestFit="1" customWidth="1"/>
    <col min="14" max="14" width="9.85546875" style="1" customWidth="1"/>
    <col min="15" max="15" width="10.42578125" style="1" customWidth="1"/>
    <col min="16" max="16384" width="9.140625" style="1"/>
  </cols>
  <sheetData>
    <row r="3" spans="1:15" x14ac:dyDescent="0.25">
      <c r="A3" s="3" t="s">
        <v>60</v>
      </c>
    </row>
    <row r="5" spans="1:15" ht="28.5" customHeight="1" x14ac:dyDescent="0.25">
      <c r="A5" s="288" t="s">
        <v>9</v>
      </c>
      <c r="B5" s="292" t="s">
        <v>10</v>
      </c>
      <c r="C5" s="293"/>
      <c r="D5" s="294"/>
      <c r="E5" s="284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32.25" customHeight="1" x14ac:dyDescent="0.25">
      <c r="A6" s="289"/>
      <c r="B6" s="4" t="s">
        <v>0</v>
      </c>
      <c r="C6" s="124" t="s">
        <v>99</v>
      </c>
      <c r="D6" s="124" t="s">
        <v>100</v>
      </c>
      <c r="E6" s="284"/>
      <c r="F6" s="291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15" ht="15.75" customHeight="1" x14ac:dyDescent="0.25">
      <c r="A7" s="297" t="s">
        <v>93</v>
      </c>
      <c r="B7" s="313" t="s">
        <v>28</v>
      </c>
      <c r="C7" s="317" t="s">
        <v>101</v>
      </c>
      <c r="D7" s="317" t="s">
        <v>102</v>
      </c>
      <c r="E7" s="100" t="s">
        <v>92</v>
      </c>
      <c r="F7" s="7">
        <v>3520.0000000000005</v>
      </c>
      <c r="G7" s="9">
        <v>75</v>
      </c>
      <c r="H7" s="126">
        <v>86</v>
      </c>
      <c r="I7" s="126">
        <v>96</v>
      </c>
      <c r="J7" s="10">
        <f t="shared" ref="J7:J14" si="0">F7*G7/1000</f>
        <v>264.00000000000006</v>
      </c>
      <c r="K7" s="10">
        <f>F7*H7/1000</f>
        <v>302.72000000000008</v>
      </c>
      <c r="L7" s="10">
        <f>F7*I7/1000</f>
        <v>337.92000000000007</v>
      </c>
      <c r="M7" s="309">
        <f>SUM(J7:J12)</f>
        <v>308.65670000000006</v>
      </c>
      <c r="N7" s="309">
        <f>SUM(K7:K12)</f>
        <v>354.57510000000008</v>
      </c>
      <c r="O7" s="309">
        <f>SUM(L7:L12)</f>
        <v>396.97350000000006</v>
      </c>
    </row>
    <row r="8" spans="1:15" ht="15" customHeight="1" x14ac:dyDescent="0.25">
      <c r="A8" s="297"/>
      <c r="B8" s="313"/>
      <c r="C8" s="317"/>
      <c r="D8" s="317"/>
      <c r="E8" s="49" t="s">
        <v>16</v>
      </c>
      <c r="F8" s="50">
        <v>376.20000000000005</v>
      </c>
      <c r="G8" s="9">
        <v>14</v>
      </c>
      <c r="H8" s="126">
        <v>16</v>
      </c>
      <c r="I8" s="126">
        <v>18</v>
      </c>
      <c r="J8" s="10">
        <f t="shared" si="0"/>
        <v>5.2668000000000008</v>
      </c>
      <c r="K8" s="10">
        <f>F8*H8/1000</f>
        <v>6.0192000000000005</v>
      </c>
      <c r="L8" s="10">
        <f t="shared" ref="L8:L12" si="1">F8*I8/1000</f>
        <v>6.7716000000000003</v>
      </c>
      <c r="M8" s="309"/>
      <c r="N8" s="309"/>
      <c r="O8" s="309"/>
    </row>
    <row r="9" spans="1:15" ht="15" customHeight="1" x14ac:dyDescent="0.25">
      <c r="A9" s="297"/>
      <c r="B9" s="313"/>
      <c r="C9" s="317"/>
      <c r="D9" s="317"/>
      <c r="E9" s="100" t="s">
        <v>5</v>
      </c>
      <c r="F9" s="7">
        <v>360.8</v>
      </c>
      <c r="G9" s="9">
        <v>19</v>
      </c>
      <c r="H9" s="126">
        <v>22</v>
      </c>
      <c r="I9" s="126">
        <v>25</v>
      </c>
      <c r="J9" s="10">
        <f t="shared" si="0"/>
        <v>6.8552</v>
      </c>
      <c r="K9" s="10">
        <f t="shared" ref="K9:K11" si="2">F9*H9/1000</f>
        <v>7.9376000000000007</v>
      </c>
      <c r="L9" s="10">
        <f t="shared" si="1"/>
        <v>9.02</v>
      </c>
      <c r="M9" s="309"/>
      <c r="N9" s="309"/>
      <c r="O9" s="309"/>
    </row>
    <row r="10" spans="1:15" ht="15" customHeight="1" x14ac:dyDescent="0.25">
      <c r="A10" s="297"/>
      <c r="B10" s="313"/>
      <c r="C10" s="317"/>
      <c r="D10" s="317"/>
      <c r="E10" s="100" t="s">
        <v>27</v>
      </c>
      <c r="F10" s="171">
        <v>660</v>
      </c>
      <c r="G10" s="9">
        <v>8</v>
      </c>
      <c r="H10" s="126">
        <v>9</v>
      </c>
      <c r="I10" s="126">
        <v>10</v>
      </c>
      <c r="J10" s="10">
        <f t="shared" si="0"/>
        <v>5.28</v>
      </c>
      <c r="K10" s="10">
        <f>F10*H10/1000</f>
        <v>5.94</v>
      </c>
      <c r="L10" s="10">
        <f t="shared" si="1"/>
        <v>6.6</v>
      </c>
      <c r="M10" s="309"/>
      <c r="N10" s="309"/>
      <c r="O10" s="309"/>
    </row>
    <row r="11" spans="1:15" ht="15" customHeight="1" x14ac:dyDescent="0.25">
      <c r="A11" s="297"/>
      <c r="B11" s="313"/>
      <c r="C11" s="317"/>
      <c r="D11" s="317"/>
      <c r="E11" s="49" t="s">
        <v>4</v>
      </c>
      <c r="F11" s="50">
        <v>966.90000000000009</v>
      </c>
      <c r="G11" s="9">
        <v>5</v>
      </c>
      <c r="H11" s="126">
        <v>6</v>
      </c>
      <c r="I11" s="126">
        <v>7</v>
      </c>
      <c r="J11" s="10">
        <f t="shared" si="0"/>
        <v>4.8345000000000002</v>
      </c>
      <c r="K11" s="10">
        <f t="shared" si="2"/>
        <v>5.8014000000000001</v>
      </c>
      <c r="L11" s="10">
        <f t="shared" si="1"/>
        <v>6.7683000000000009</v>
      </c>
      <c r="M11" s="309"/>
      <c r="N11" s="309"/>
      <c r="O11" s="309"/>
    </row>
    <row r="12" spans="1:15" ht="15" customHeight="1" x14ac:dyDescent="0.25">
      <c r="A12" s="297"/>
      <c r="B12" s="313"/>
      <c r="C12" s="317"/>
      <c r="D12" s="317"/>
      <c r="E12" s="100" t="s">
        <v>3</v>
      </c>
      <c r="F12" s="7">
        <v>3736.7000000000003</v>
      </c>
      <c r="G12" s="9">
        <v>6</v>
      </c>
      <c r="H12" s="126">
        <v>7</v>
      </c>
      <c r="I12" s="126">
        <v>8</v>
      </c>
      <c r="J12" s="10">
        <f t="shared" si="0"/>
        <v>22.420200000000001</v>
      </c>
      <c r="K12" s="10">
        <f>F12*H12/1000</f>
        <v>26.1569</v>
      </c>
      <c r="L12" s="10">
        <f t="shared" si="1"/>
        <v>29.893600000000003</v>
      </c>
      <c r="M12" s="309"/>
      <c r="N12" s="309"/>
      <c r="O12" s="309"/>
    </row>
    <row r="13" spans="1:15" x14ac:dyDescent="0.25">
      <c r="A13" s="297" t="s">
        <v>49</v>
      </c>
      <c r="B13" s="301">
        <v>100</v>
      </c>
      <c r="C13" s="299">
        <v>130</v>
      </c>
      <c r="D13" s="299">
        <v>150</v>
      </c>
      <c r="E13" s="125" t="s">
        <v>50</v>
      </c>
      <c r="F13" s="7">
        <v>685.30000000000007</v>
      </c>
      <c r="G13" s="9">
        <v>48</v>
      </c>
      <c r="H13" s="192">
        <v>62</v>
      </c>
      <c r="I13" s="192">
        <v>71</v>
      </c>
      <c r="J13" s="11">
        <f t="shared" si="0"/>
        <v>32.894400000000005</v>
      </c>
      <c r="K13" s="11">
        <f>F13*H13/1000</f>
        <v>42.488600000000005</v>
      </c>
      <c r="L13" s="11">
        <f>F13*I13/1000</f>
        <v>48.656300000000002</v>
      </c>
      <c r="M13" s="280">
        <f>SUM(J13:J14)</f>
        <v>47.841200000000008</v>
      </c>
      <c r="N13" s="295">
        <f>SUM(K13:K14)</f>
        <v>61.1721</v>
      </c>
      <c r="O13" s="295">
        <f>SUM(L13:L14)</f>
        <v>71.07650000000001</v>
      </c>
    </row>
    <row r="14" spans="1:15" x14ac:dyDescent="0.25">
      <c r="A14" s="297"/>
      <c r="B14" s="301"/>
      <c r="C14" s="300"/>
      <c r="D14" s="300"/>
      <c r="E14" s="125" t="s">
        <v>3</v>
      </c>
      <c r="F14" s="7">
        <v>3736.7000000000003</v>
      </c>
      <c r="G14" s="9">
        <v>4</v>
      </c>
      <c r="H14" s="192">
        <v>5</v>
      </c>
      <c r="I14" s="192">
        <v>6</v>
      </c>
      <c r="J14" s="11">
        <f t="shared" si="0"/>
        <v>14.946800000000001</v>
      </c>
      <c r="K14" s="11">
        <f>F14*H14/1000</f>
        <v>18.683499999999999</v>
      </c>
      <c r="L14" s="11">
        <f>F14*I14/1000</f>
        <v>22.420200000000001</v>
      </c>
      <c r="M14" s="281"/>
      <c r="N14" s="296"/>
      <c r="O14" s="296"/>
    </row>
    <row r="15" spans="1:15" ht="15" customHeight="1" x14ac:dyDescent="0.25">
      <c r="A15" s="125" t="s">
        <v>81</v>
      </c>
      <c r="B15" s="9">
        <v>200</v>
      </c>
      <c r="C15" s="140">
        <v>200</v>
      </c>
      <c r="D15" s="9">
        <v>200</v>
      </c>
      <c r="E15" s="125" t="s">
        <v>82</v>
      </c>
      <c r="F15" s="11">
        <v>650</v>
      </c>
      <c r="G15" s="9">
        <v>200</v>
      </c>
      <c r="H15" s="9">
        <v>200</v>
      </c>
      <c r="I15" s="9">
        <v>200</v>
      </c>
      <c r="J15" s="11">
        <f t="shared" ref="J15" si="3">F15*G15/1000</f>
        <v>130</v>
      </c>
      <c r="K15" s="11">
        <f>F15*H15/1000</f>
        <v>130</v>
      </c>
      <c r="L15" s="11">
        <f>F15*I15/1000</f>
        <v>130</v>
      </c>
      <c r="M15" s="193">
        <f t="shared" ref="M15" si="4">SUM(J15)</f>
        <v>130</v>
      </c>
      <c r="N15" s="194">
        <f>SUM(K15)</f>
        <v>130</v>
      </c>
      <c r="O15" s="194">
        <f>SUM(L15)</f>
        <v>130</v>
      </c>
    </row>
    <row r="16" spans="1:15" ht="15" customHeight="1" x14ac:dyDescent="0.25">
      <c r="A16" s="125" t="s">
        <v>6</v>
      </c>
      <c r="B16" s="9">
        <v>20</v>
      </c>
      <c r="C16" s="9">
        <v>35</v>
      </c>
      <c r="D16" s="9">
        <v>40</v>
      </c>
      <c r="E16" s="125" t="s">
        <v>7</v>
      </c>
      <c r="F16" s="11">
        <v>424.6</v>
      </c>
      <c r="G16" s="9">
        <v>20</v>
      </c>
      <c r="H16" s="9">
        <v>35</v>
      </c>
      <c r="I16" s="9">
        <v>40</v>
      </c>
      <c r="J16" s="11">
        <f t="shared" ref="J16" si="5">F16*G16/1000</f>
        <v>8.4920000000000009</v>
      </c>
      <c r="K16" s="11">
        <f>F16*H16/1000</f>
        <v>14.861000000000001</v>
      </c>
      <c r="L16" s="198">
        <v>16.98</v>
      </c>
      <c r="M16" s="193">
        <f>SUM(J16)</f>
        <v>8.4920000000000009</v>
      </c>
      <c r="N16" s="194">
        <f>SUM(K16)</f>
        <v>14.861000000000001</v>
      </c>
      <c r="O16" s="184">
        <f>SUM(L16)</f>
        <v>16.98</v>
      </c>
    </row>
    <row r="17" spans="1:15" x14ac:dyDescent="0.25">
      <c r="A17" s="247" t="s">
        <v>8</v>
      </c>
      <c r="B17" s="248"/>
      <c r="C17" s="248"/>
      <c r="D17" s="248"/>
      <c r="E17" s="248"/>
      <c r="F17" s="249"/>
      <c r="G17" s="250"/>
      <c r="H17" s="250"/>
      <c r="I17" s="250"/>
      <c r="J17" s="251"/>
      <c r="K17" s="251"/>
      <c r="L17" s="251"/>
      <c r="M17" s="252"/>
      <c r="N17" s="103"/>
      <c r="O17" s="103"/>
    </row>
    <row r="18" spans="1:15" x14ac:dyDescent="0.25">
      <c r="A18" s="368"/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  <c r="M18" s="368"/>
      <c r="N18" s="103"/>
      <c r="O18" s="103"/>
    </row>
    <row r="19" spans="1:15" x14ac:dyDescent="0.25">
      <c r="A19" s="349" t="s">
        <v>78</v>
      </c>
      <c r="B19" s="349"/>
      <c r="C19" s="349"/>
      <c r="D19" s="349"/>
      <c r="E19" s="349"/>
      <c r="F19" s="349"/>
      <c r="G19" s="349"/>
      <c r="H19" s="349"/>
      <c r="I19" s="349"/>
      <c r="J19" s="349"/>
      <c r="K19" s="129"/>
      <c r="L19" s="129"/>
      <c r="M19" s="16">
        <f>SUM(M7:M16)</f>
        <v>494.98990000000009</v>
      </c>
      <c r="N19" s="16">
        <f>SUM(N7:N16)</f>
        <v>560.60820000000001</v>
      </c>
      <c r="O19" s="16">
        <f>SUM(O7:O16)</f>
        <v>615.03000000000009</v>
      </c>
    </row>
    <row r="20" spans="1:15" x14ac:dyDescent="0.25">
      <c r="A20" s="358" t="s">
        <v>77</v>
      </c>
      <c r="B20" s="358"/>
      <c r="C20" s="358"/>
      <c r="D20" s="358"/>
      <c r="E20" s="358"/>
      <c r="F20" s="358"/>
      <c r="G20" s="358"/>
      <c r="H20" s="358"/>
      <c r="I20" s="358"/>
      <c r="J20" s="358"/>
      <c r="K20" s="130"/>
      <c r="L20" s="130"/>
      <c r="M20" s="17">
        <f>M19*1.12</f>
        <v>554.38868800000012</v>
      </c>
      <c r="N20" s="17">
        <f t="shared" ref="N20:O20" si="6">N19*1.12</f>
        <v>627.88118400000008</v>
      </c>
      <c r="O20" s="17">
        <f t="shared" si="6"/>
        <v>688.83360000000016</v>
      </c>
    </row>
    <row r="23" spans="1:15" ht="15" customHeight="1" x14ac:dyDescent="0.25"/>
    <row r="25" spans="1:15" ht="15" customHeight="1" x14ac:dyDescent="0.25"/>
    <row r="27" spans="1:15" ht="15" customHeight="1" x14ac:dyDescent="0.25"/>
    <row r="28" spans="1:15" ht="15" customHeight="1" x14ac:dyDescent="0.25"/>
    <row r="29" spans="1:15" ht="15" customHeight="1" x14ac:dyDescent="0.25"/>
    <row r="31" spans="1:15" ht="15" customHeight="1" x14ac:dyDescent="0.25"/>
    <row r="32" spans="1:15" ht="15" customHeight="1" x14ac:dyDescent="0.25"/>
    <row r="33" ht="15" customHeight="1" x14ac:dyDescent="0.25"/>
    <row r="36" ht="15" customHeight="1" x14ac:dyDescent="0.25"/>
    <row r="38" ht="15" customHeight="1" x14ac:dyDescent="0.25"/>
    <row r="41" ht="15" customHeight="1" x14ac:dyDescent="0.25"/>
    <row r="42" ht="15" customHeight="1" x14ac:dyDescent="0.25"/>
    <row r="44" ht="15" customHeight="1" x14ac:dyDescent="0.25"/>
    <row r="45" ht="15" customHeight="1" x14ac:dyDescent="0.25"/>
    <row r="52" ht="15" customHeight="1" x14ac:dyDescent="0.25"/>
    <row r="54" ht="15" customHeight="1" x14ac:dyDescent="0.25"/>
    <row r="56" ht="15" customHeight="1" x14ac:dyDescent="0.25"/>
    <row r="57" ht="15" customHeight="1" x14ac:dyDescent="0.25"/>
    <row r="58" ht="15" customHeight="1" x14ac:dyDescent="0.25"/>
    <row r="60" ht="15" customHeight="1" x14ac:dyDescent="0.25"/>
    <row r="61" ht="15" customHeight="1" x14ac:dyDescent="0.25"/>
    <row r="62" ht="15" customHeight="1" x14ac:dyDescent="0.25"/>
    <row r="65" ht="15" customHeight="1" x14ac:dyDescent="0.25"/>
    <row r="67" ht="15" customHeight="1" x14ac:dyDescent="0.25"/>
    <row r="70" ht="15" customHeight="1" x14ac:dyDescent="0.25"/>
    <row r="71" ht="15" customHeight="1" x14ac:dyDescent="0.25"/>
    <row r="73" ht="15" customHeight="1" x14ac:dyDescent="0.25"/>
    <row r="74" ht="15" customHeight="1" x14ac:dyDescent="0.25"/>
    <row r="81" ht="15" customHeight="1" x14ac:dyDescent="0.25"/>
    <row r="83" ht="15" customHeight="1" x14ac:dyDescent="0.25"/>
    <row r="85" ht="15" customHeight="1" x14ac:dyDescent="0.25"/>
    <row r="86" ht="15" customHeight="1" x14ac:dyDescent="0.25"/>
    <row r="87" ht="15" customHeight="1" x14ac:dyDescent="0.25"/>
    <row r="89" ht="15" customHeight="1" x14ac:dyDescent="0.25"/>
    <row r="90" ht="15" customHeight="1" x14ac:dyDescent="0.25"/>
    <row r="91" ht="15" customHeight="1" x14ac:dyDescent="0.25"/>
    <row r="94" ht="15" customHeight="1" x14ac:dyDescent="0.25"/>
    <row r="96" ht="15" customHeight="1" x14ac:dyDescent="0.25"/>
    <row r="99" ht="15" customHeight="1" x14ac:dyDescent="0.25"/>
    <row r="100" ht="15" customHeight="1" x14ac:dyDescent="0.25"/>
    <row r="102" ht="15" customHeight="1" x14ac:dyDescent="0.25"/>
    <row r="103" ht="15" customHeight="1" x14ac:dyDescent="0.25"/>
    <row r="110" ht="15" customHeight="1" x14ac:dyDescent="0.25"/>
    <row r="112" ht="15" customHeight="1" x14ac:dyDescent="0.25"/>
    <row r="114" ht="15" customHeight="1" x14ac:dyDescent="0.25"/>
    <row r="115" ht="15" customHeight="1" x14ac:dyDescent="0.25"/>
    <row r="116" ht="15" customHeight="1" x14ac:dyDescent="0.25"/>
    <row r="118" ht="15" customHeight="1" x14ac:dyDescent="0.25"/>
    <row r="119" ht="15" customHeight="1" x14ac:dyDescent="0.25"/>
    <row r="120" ht="15" customHeight="1" x14ac:dyDescent="0.25"/>
    <row r="123" ht="15" customHeight="1" x14ac:dyDescent="0.25"/>
    <row r="125" ht="15" customHeight="1" x14ac:dyDescent="0.25"/>
    <row r="128" ht="15" customHeight="1" x14ac:dyDescent="0.25"/>
    <row r="129" ht="15" customHeight="1" x14ac:dyDescent="0.25"/>
    <row r="131" ht="15" customHeight="1" x14ac:dyDescent="0.25"/>
    <row r="132" ht="15" customHeight="1" x14ac:dyDescent="0.25"/>
  </sheetData>
  <mergeCells count="24">
    <mergeCell ref="A20:J20"/>
    <mergeCell ref="A19:J19"/>
    <mergeCell ref="A18:M18"/>
    <mergeCell ref="M13:M14"/>
    <mergeCell ref="A13:A14"/>
    <mergeCell ref="B13:B14"/>
    <mergeCell ref="D13:D14"/>
    <mergeCell ref="C13:C14"/>
    <mergeCell ref="N13:N14"/>
    <mergeCell ref="O13:O14"/>
    <mergeCell ref="A7:A12"/>
    <mergeCell ref="B7:B12"/>
    <mergeCell ref="A5:A6"/>
    <mergeCell ref="F5:F6"/>
    <mergeCell ref="M7:M12"/>
    <mergeCell ref="B5:D5"/>
    <mergeCell ref="M5:O5"/>
    <mergeCell ref="J5:L5"/>
    <mergeCell ref="G5:I5"/>
    <mergeCell ref="N7:N12"/>
    <mergeCell ref="O7:O12"/>
    <mergeCell ref="E5:E6"/>
    <mergeCell ref="C7:C12"/>
    <mergeCell ref="D7:D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0"/>
  <sheetViews>
    <sheetView view="pageBreakPreview" zoomScale="90" zoomScaleNormal="100" zoomScaleSheetLayoutView="90" workbookViewId="0">
      <selection activeCell="E31" sqref="E31"/>
    </sheetView>
  </sheetViews>
  <sheetFormatPr defaultRowHeight="15" x14ac:dyDescent="0.25"/>
  <cols>
    <col min="1" max="1" width="27.140625" style="43" customWidth="1"/>
    <col min="2" max="2" width="9.140625" style="1"/>
    <col min="3" max="3" width="9.5703125" style="113" customWidth="1"/>
    <col min="4" max="4" width="9.7109375" style="113" customWidth="1"/>
    <col min="5" max="5" width="22" style="1" customWidth="1"/>
    <col min="6" max="6" width="8.7109375" style="2" customWidth="1"/>
    <col min="7" max="7" width="10.140625" style="1" customWidth="1"/>
    <col min="8" max="9" width="10.140625" style="113" customWidth="1"/>
    <col min="10" max="10" width="9.85546875" style="1" customWidth="1"/>
    <col min="11" max="12" width="9.85546875" style="113" customWidth="1"/>
    <col min="13" max="13" width="13" style="1" customWidth="1"/>
    <col min="14" max="14" width="9.7109375" style="1" customWidth="1"/>
    <col min="15" max="15" width="10.140625" style="1" customWidth="1"/>
    <col min="16" max="16384" width="9.140625" style="1"/>
  </cols>
  <sheetData>
    <row r="3" spans="1:15" x14ac:dyDescent="0.25">
      <c r="A3" s="40" t="s">
        <v>61</v>
      </c>
      <c r="F3" s="1"/>
    </row>
    <row r="5" spans="1:15" ht="32.25" customHeight="1" x14ac:dyDescent="0.25">
      <c r="A5" s="288" t="s">
        <v>9</v>
      </c>
      <c r="B5" s="292" t="s">
        <v>10</v>
      </c>
      <c r="C5" s="293"/>
      <c r="D5" s="294"/>
      <c r="E5" s="284" t="s">
        <v>11</v>
      </c>
      <c r="F5" s="328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35.25" customHeight="1" x14ac:dyDescent="0.25">
      <c r="A6" s="289"/>
      <c r="B6" s="4" t="s">
        <v>0</v>
      </c>
      <c r="C6" s="124" t="s">
        <v>99</v>
      </c>
      <c r="D6" s="124" t="s">
        <v>100</v>
      </c>
      <c r="E6" s="284"/>
      <c r="F6" s="328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15" x14ac:dyDescent="0.25">
      <c r="A7" s="421" t="s">
        <v>96</v>
      </c>
      <c r="B7" s="424" t="s">
        <v>33</v>
      </c>
      <c r="C7" s="424" t="s">
        <v>33</v>
      </c>
      <c r="D7" s="424" t="s">
        <v>33</v>
      </c>
      <c r="E7" s="157" t="s">
        <v>92</v>
      </c>
      <c r="F7" s="65">
        <v>3520</v>
      </c>
      <c r="G7" s="9">
        <v>107</v>
      </c>
      <c r="H7" s="9">
        <v>107</v>
      </c>
      <c r="I7" s="9">
        <v>107</v>
      </c>
      <c r="J7" s="10">
        <f>F7*G7/1000</f>
        <v>376.64</v>
      </c>
      <c r="K7" s="10">
        <f>F7*H7/1000</f>
        <v>376.64</v>
      </c>
      <c r="L7" s="10">
        <f>F7*I7/1000</f>
        <v>376.64</v>
      </c>
      <c r="M7" s="337">
        <f>SUM(J7:J11)</f>
        <v>423.18925000000002</v>
      </c>
      <c r="N7" s="351">
        <f>SUM(K7:K11)</f>
        <v>423.18925000000002</v>
      </c>
      <c r="O7" s="351">
        <f>SUM(L7:L11)</f>
        <v>423.18925000000002</v>
      </c>
    </row>
    <row r="8" spans="1:15" x14ac:dyDescent="0.25">
      <c r="A8" s="422"/>
      <c r="B8" s="352"/>
      <c r="C8" s="352"/>
      <c r="D8" s="352"/>
      <c r="E8" s="157" t="s">
        <v>71</v>
      </c>
      <c r="F8" s="65">
        <v>205.7</v>
      </c>
      <c r="G8" s="9">
        <v>133.5</v>
      </c>
      <c r="H8" s="9">
        <v>133.5</v>
      </c>
      <c r="I8" s="9">
        <v>133.5</v>
      </c>
      <c r="J8" s="10">
        <f t="shared" ref="J8:J11" si="0">F8*G8/1000</f>
        <v>27.460949999999997</v>
      </c>
      <c r="K8" s="10">
        <f t="shared" ref="K8:K11" si="1">F8*H8/1000</f>
        <v>27.460949999999997</v>
      </c>
      <c r="L8" s="10">
        <f t="shared" ref="L8:L11" si="2">F8*I8/1000</f>
        <v>27.460949999999997</v>
      </c>
      <c r="M8" s="338"/>
      <c r="N8" s="352"/>
      <c r="O8" s="352"/>
    </row>
    <row r="9" spans="1:15" ht="15" customHeight="1" x14ac:dyDescent="0.25">
      <c r="A9" s="422"/>
      <c r="B9" s="352"/>
      <c r="C9" s="352"/>
      <c r="D9" s="352"/>
      <c r="E9" s="157" t="s">
        <v>4</v>
      </c>
      <c r="F9" s="65">
        <v>966.90000000000009</v>
      </c>
      <c r="G9" s="9">
        <v>7</v>
      </c>
      <c r="H9" s="9">
        <v>7</v>
      </c>
      <c r="I9" s="9">
        <v>7</v>
      </c>
      <c r="J9" s="10">
        <f t="shared" si="0"/>
        <v>6.7683000000000009</v>
      </c>
      <c r="K9" s="10">
        <f t="shared" si="1"/>
        <v>6.7683000000000009</v>
      </c>
      <c r="L9" s="10">
        <f t="shared" si="2"/>
        <v>6.7683000000000009</v>
      </c>
      <c r="M9" s="338"/>
      <c r="N9" s="352"/>
      <c r="O9" s="352"/>
    </row>
    <row r="10" spans="1:15" s="113" customFormat="1" ht="15" customHeight="1" x14ac:dyDescent="0.25">
      <c r="A10" s="422"/>
      <c r="B10" s="352"/>
      <c r="C10" s="352"/>
      <c r="D10" s="352"/>
      <c r="E10" s="157" t="s">
        <v>2</v>
      </c>
      <c r="F10" s="65">
        <v>220</v>
      </c>
      <c r="G10" s="9">
        <v>12</v>
      </c>
      <c r="H10" s="9">
        <v>12</v>
      </c>
      <c r="I10" s="9">
        <v>12</v>
      </c>
      <c r="J10" s="10">
        <f t="shared" si="0"/>
        <v>2.64</v>
      </c>
      <c r="K10" s="10">
        <f t="shared" si="1"/>
        <v>2.64</v>
      </c>
      <c r="L10" s="10">
        <f t="shared" si="2"/>
        <v>2.64</v>
      </c>
      <c r="M10" s="338"/>
      <c r="N10" s="352"/>
      <c r="O10" s="352"/>
    </row>
    <row r="11" spans="1:15" x14ac:dyDescent="0.25">
      <c r="A11" s="423"/>
      <c r="B11" s="353"/>
      <c r="C11" s="353"/>
      <c r="D11" s="353"/>
      <c r="E11" s="157" t="s">
        <v>21</v>
      </c>
      <c r="F11" s="66">
        <v>1210</v>
      </c>
      <c r="G11" s="9">
        <v>8</v>
      </c>
      <c r="H11" s="9">
        <v>8</v>
      </c>
      <c r="I11" s="9">
        <v>8</v>
      </c>
      <c r="J11" s="10">
        <f t="shared" si="0"/>
        <v>9.68</v>
      </c>
      <c r="K11" s="10">
        <f t="shared" si="1"/>
        <v>9.68</v>
      </c>
      <c r="L11" s="10">
        <f t="shared" si="2"/>
        <v>9.68</v>
      </c>
      <c r="M11" s="339"/>
      <c r="N11" s="353"/>
      <c r="O11" s="353"/>
    </row>
    <row r="12" spans="1:15" ht="15" customHeight="1" x14ac:dyDescent="0.25">
      <c r="A12" s="306" t="s">
        <v>103</v>
      </c>
      <c r="B12" s="302">
        <v>200</v>
      </c>
      <c r="C12" s="302">
        <v>200</v>
      </c>
      <c r="D12" s="302">
        <v>200</v>
      </c>
      <c r="E12" s="209" t="s">
        <v>84</v>
      </c>
      <c r="F12" s="210">
        <v>1000</v>
      </c>
      <c r="G12" s="211">
        <v>20</v>
      </c>
      <c r="H12" s="211">
        <v>20</v>
      </c>
      <c r="I12" s="211">
        <v>20</v>
      </c>
      <c r="J12" s="183">
        <f t="shared" ref="J12:J16" si="3">F12*G12/1000</f>
        <v>20</v>
      </c>
      <c r="K12" s="183">
        <f>F12*20/1000</f>
        <v>20</v>
      </c>
      <c r="L12" s="183">
        <f>F12*I12/1000</f>
        <v>20</v>
      </c>
      <c r="M12" s="318">
        <f>SUM(J12:J14)</f>
        <v>33.577500000000001</v>
      </c>
      <c r="N12" s="310">
        <f>SUM(K12:K14)</f>
        <v>33.577500000000001</v>
      </c>
      <c r="O12" s="310">
        <f>SUM(L12:L14)</f>
        <v>33.577500000000001</v>
      </c>
    </row>
    <row r="13" spans="1:15" x14ac:dyDescent="0.25">
      <c r="A13" s="307"/>
      <c r="B13" s="303"/>
      <c r="C13" s="303"/>
      <c r="D13" s="303"/>
      <c r="E13" s="209" t="s">
        <v>20</v>
      </c>
      <c r="F13" s="212">
        <v>650</v>
      </c>
      <c r="G13" s="213">
        <v>20</v>
      </c>
      <c r="H13" s="213">
        <v>20</v>
      </c>
      <c r="I13" s="213">
        <v>20</v>
      </c>
      <c r="J13" s="183">
        <f t="shared" si="3"/>
        <v>13</v>
      </c>
      <c r="K13" s="183">
        <f>F13*20/1000</f>
        <v>13</v>
      </c>
      <c r="L13" s="183">
        <f>F13*I13/1000</f>
        <v>13</v>
      </c>
      <c r="M13" s="319"/>
      <c r="N13" s="311"/>
      <c r="O13" s="311"/>
    </row>
    <row r="14" spans="1:15" s="113" customFormat="1" x14ac:dyDescent="0.25">
      <c r="A14" s="308"/>
      <c r="B14" s="304"/>
      <c r="C14" s="304"/>
      <c r="D14" s="304"/>
      <c r="E14" s="209" t="s">
        <v>56</v>
      </c>
      <c r="F14" s="171">
        <v>8250</v>
      </c>
      <c r="G14" s="148">
        <v>7.0000000000000007E-2</v>
      </c>
      <c r="H14" s="148">
        <v>7.0000000000000007E-2</v>
      </c>
      <c r="I14" s="148">
        <v>7.0000000000000007E-2</v>
      </c>
      <c r="J14" s="229">
        <f t="shared" si="3"/>
        <v>0.57750000000000001</v>
      </c>
      <c r="K14" s="229">
        <f>F14*H14/1000</f>
        <v>0.57750000000000001</v>
      </c>
      <c r="L14" s="229">
        <f>F14*I14/1000</f>
        <v>0.57750000000000001</v>
      </c>
      <c r="M14" s="320"/>
      <c r="N14" s="312"/>
      <c r="O14" s="312"/>
    </row>
    <row r="15" spans="1:15" s="113" customFormat="1" x14ac:dyDescent="0.25">
      <c r="A15" s="125" t="s">
        <v>18</v>
      </c>
      <c r="B15" s="9">
        <v>150</v>
      </c>
      <c r="C15" s="9">
        <v>150</v>
      </c>
      <c r="D15" s="9">
        <v>150</v>
      </c>
      <c r="E15" s="170" t="s">
        <v>17</v>
      </c>
      <c r="F15" s="171">
        <v>665.5</v>
      </c>
      <c r="G15" s="166">
        <v>150</v>
      </c>
      <c r="H15" s="166">
        <v>150</v>
      </c>
      <c r="I15" s="166">
        <v>150</v>
      </c>
      <c r="J15" s="195">
        <f t="shared" si="3"/>
        <v>99.825000000000003</v>
      </c>
      <c r="K15" s="195">
        <f>F15*H15/1000</f>
        <v>99.825000000000003</v>
      </c>
      <c r="L15" s="195">
        <f>F15*I15/1000</f>
        <v>99.825000000000003</v>
      </c>
      <c r="M15" s="196">
        <f t="shared" ref="M15:O16" si="4">SUM(J15)</f>
        <v>99.825000000000003</v>
      </c>
      <c r="N15" s="197">
        <f t="shared" si="4"/>
        <v>99.825000000000003</v>
      </c>
      <c r="O15" s="197">
        <f t="shared" si="4"/>
        <v>99.825000000000003</v>
      </c>
    </row>
    <row r="16" spans="1:15" ht="15.75" customHeight="1" x14ac:dyDescent="0.25">
      <c r="A16" s="125" t="s">
        <v>6</v>
      </c>
      <c r="B16" s="9">
        <v>20</v>
      </c>
      <c r="C16" s="9">
        <v>35</v>
      </c>
      <c r="D16" s="9">
        <v>40</v>
      </c>
      <c r="E16" s="125" t="s">
        <v>7</v>
      </c>
      <c r="F16" s="11">
        <v>424.6</v>
      </c>
      <c r="G16" s="9">
        <v>20</v>
      </c>
      <c r="H16" s="9">
        <v>35</v>
      </c>
      <c r="I16" s="9">
        <v>40</v>
      </c>
      <c r="J16" s="11">
        <f t="shared" si="3"/>
        <v>8.4920000000000009</v>
      </c>
      <c r="K16" s="11">
        <f>F16*H16/1000</f>
        <v>14.861000000000001</v>
      </c>
      <c r="L16" s="198">
        <v>16.98</v>
      </c>
      <c r="M16" s="193">
        <f t="shared" si="4"/>
        <v>8.4920000000000009</v>
      </c>
      <c r="N16" s="194">
        <f t="shared" si="4"/>
        <v>14.861000000000001</v>
      </c>
      <c r="O16" s="184">
        <f t="shared" si="4"/>
        <v>16.98</v>
      </c>
    </row>
    <row r="17" spans="1:15" ht="14.45" customHeight="1" x14ac:dyDescent="0.25">
      <c r="A17" s="138" t="s">
        <v>8</v>
      </c>
      <c r="B17" s="131"/>
      <c r="C17" s="131"/>
      <c r="D17" s="131"/>
      <c r="E17" s="131"/>
      <c r="F17" s="15"/>
      <c r="G17" s="33"/>
      <c r="H17" s="33"/>
      <c r="I17" s="33"/>
      <c r="J17" s="131"/>
      <c r="K17" s="131"/>
      <c r="L17" s="131"/>
      <c r="M17" s="131"/>
      <c r="N17" s="103"/>
      <c r="O17" s="103"/>
    </row>
    <row r="18" spans="1:15" ht="15" customHeight="1" x14ac:dyDescent="0.25">
      <c r="A18" s="368"/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  <c r="M18" s="368"/>
      <c r="N18" s="103"/>
      <c r="O18" s="103"/>
    </row>
    <row r="19" spans="1:15" ht="15" customHeight="1" x14ac:dyDescent="0.25">
      <c r="A19" s="349" t="s">
        <v>80</v>
      </c>
      <c r="B19" s="349"/>
      <c r="C19" s="349"/>
      <c r="D19" s="349"/>
      <c r="E19" s="349"/>
      <c r="F19" s="349"/>
      <c r="G19" s="349"/>
      <c r="H19" s="349"/>
      <c r="I19" s="349"/>
      <c r="J19" s="349"/>
      <c r="K19" s="129"/>
      <c r="L19" s="129"/>
      <c r="M19" s="16">
        <f>SUM(M7:M16)</f>
        <v>565.08375000000001</v>
      </c>
      <c r="N19" s="16">
        <f t="shared" ref="N19:O19" si="5">SUM(N7:N16)</f>
        <v>571.45275000000004</v>
      </c>
      <c r="O19" s="16">
        <f t="shared" si="5"/>
        <v>573.57175000000007</v>
      </c>
    </row>
    <row r="20" spans="1:15" x14ac:dyDescent="0.25">
      <c r="A20" s="358" t="s">
        <v>77</v>
      </c>
      <c r="B20" s="358"/>
      <c r="C20" s="358"/>
      <c r="D20" s="358"/>
      <c r="E20" s="358"/>
      <c r="F20" s="358"/>
      <c r="G20" s="358"/>
      <c r="H20" s="358"/>
      <c r="I20" s="358"/>
      <c r="J20" s="358"/>
      <c r="K20" s="130"/>
      <c r="L20" s="130"/>
      <c r="M20" s="17">
        <f>M19*1.12</f>
        <v>632.89380000000006</v>
      </c>
      <c r="N20" s="17">
        <f t="shared" ref="N20:O20" si="6">N19*1.12</f>
        <v>640.02708000000007</v>
      </c>
      <c r="O20" s="17">
        <f t="shared" si="6"/>
        <v>642.40036000000009</v>
      </c>
    </row>
    <row r="25" spans="1:15" ht="15" customHeight="1" x14ac:dyDescent="0.25"/>
    <row r="26" spans="1:15" ht="15" customHeight="1" x14ac:dyDescent="0.25">
      <c r="A26" s="1"/>
    </row>
    <row r="27" spans="1:15" ht="15" customHeight="1" x14ac:dyDescent="0.25">
      <c r="A27" s="1"/>
    </row>
    <row r="29" spans="1:15" ht="15" customHeight="1" x14ac:dyDescent="0.25">
      <c r="A29" s="1"/>
    </row>
    <row r="30" spans="1:15" ht="15" customHeight="1" x14ac:dyDescent="0.25">
      <c r="A30" s="1"/>
    </row>
    <row r="31" spans="1:15" ht="15" customHeight="1" x14ac:dyDescent="0.25">
      <c r="A31" s="1"/>
    </row>
    <row r="34" spans="1:1" ht="15" customHeight="1" x14ac:dyDescent="0.25">
      <c r="A34" s="1"/>
    </row>
    <row r="36" spans="1:1" ht="15" customHeight="1" x14ac:dyDescent="0.25">
      <c r="A36" s="1"/>
    </row>
    <row r="39" spans="1:1" ht="15" customHeight="1" x14ac:dyDescent="0.25">
      <c r="A39" s="1"/>
    </row>
    <row r="40" spans="1:1" ht="15" customHeight="1" x14ac:dyDescent="0.25">
      <c r="A40" s="1"/>
    </row>
    <row r="42" spans="1:1" ht="15" customHeight="1" x14ac:dyDescent="0.25">
      <c r="A42" s="1"/>
    </row>
    <row r="43" spans="1:1" ht="15" customHeight="1" x14ac:dyDescent="0.25">
      <c r="A43" s="1"/>
    </row>
    <row r="50" spans="1:1" ht="15" customHeight="1" x14ac:dyDescent="0.25">
      <c r="A50" s="1"/>
    </row>
    <row r="52" spans="1:1" ht="15" customHeight="1" x14ac:dyDescent="0.25">
      <c r="A52" s="1"/>
    </row>
    <row r="54" spans="1:1" ht="15" customHeight="1" x14ac:dyDescent="0.25">
      <c r="A54" s="1"/>
    </row>
    <row r="55" spans="1:1" ht="15" customHeight="1" x14ac:dyDescent="0.25">
      <c r="A55" s="1"/>
    </row>
    <row r="56" spans="1:1" ht="15" customHeight="1" x14ac:dyDescent="0.25">
      <c r="A56" s="1"/>
    </row>
    <row r="58" spans="1:1" ht="15" customHeight="1" x14ac:dyDescent="0.25">
      <c r="A58" s="1"/>
    </row>
    <row r="59" spans="1:1" ht="15" customHeight="1" x14ac:dyDescent="0.25">
      <c r="A59" s="1"/>
    </row>
    <row r="60" spans="1:1" ht="15" customHeight="1" x14ac:dyDescent="0.25">
      <c r="A60" s="1"/>
    </row>
    <row r="63" spans="1:1" ht="15" customHeight="1" x14ac:dyDescent="0.25">
      <c r="A63" s="1"/>
    </row>
    <row r="65" spans="1:1" ht="15" customHeight="1" x14ac:dyDescent="0.25">
      <c r="A65" s="1"/>
    </row>
    <row r="68" spans="1:1" ht="15" customHeight="1" x14ac:dyDescent="0.25">
      <c r="A68" s="1"/>
    </row>
    <row r="69" spans="1:1" ht="15" customHeight="1" x14ac:dyDescent="0.25">
      <c r="A69" s="1"/>
    </row>
    <row r="71" spans="1:1" ht="15" customHeight="1" x14ac:dyDescent="0.25">
      <c r="A71" s="1"/>
    </row>
    <row r="72" spans="1:1" ht="15" customHeight="1" x14ac:dyDescent="0.25">
      <c r="A72" s="1"/>
    </row>
    <row r="79" spans="1:1" ht="15" customHeight="1" x14ac:dyDescent="0.25">
      <c r="A79" s="1"/>
    </row>
    <row r="81" spans="1:1" ht="15" customHeight="1" x14ac:dyDescent="0.25">
      <c r="A81" s="1"/>
    </row>
    <row r="83" spans="1:1" ht="15" customHeight="1" x14ac:dyDescent="0.25">
      <c r="A83" s="1"/>
    </row>
    <row r="84" spans="1:1" ht="15" customHeight="1" x14ac:dyDescent="0.25">
      <c r="A84" s="1"/>
    </row>
    <row r="85" spans="1:1" ht="15" customHeight="1" x14ac:dyDescent="0.25">
      <c r="A85" s="1"/>
    </row>
    <row r="87" spans="1:1" ht="15" customHeight="1" x14ac:dyDescent="0.25">
      <c r="A87" s="1"/>
    </row>
    <row r="88" spans="1:1" ht="15" customHeight="1" x14ac:dyDescent="0.25">
      <c r="A88" s="1"/>
    </row>
    <row r="89" spans="1:1" ht="15" customHeight="1" x14ac:dyDescent="0.25">
      <c r="A89" s="1"/>
    </row>
    <row r="92" spans="1:1" ht="15" customHeight="1" x14ac:dyDescent="0.25">
      <c r="A92" s="1"/>
    </row>
    <row r="94" spans="1:1" ht="15" customHeight="1" x14ac:dyDescent="0.25">
      <c r="A94" s="1"/>
    </row>
    <row r="97" spans="1:1" ht="15" customHeight="1" x14ac:dyDescent="0.25">
      <c r="A97" s="1"/>
    </row>
    <row r="98" spans="1:1" ht="15" customHeight="1" x14ac:dyDescent="0.25">
      <c r="A98" s="1"/>
    </row>
    <row r="100" spans="1:1" ht="15" customHeight="1" x14ac:dyDescent="0.25">
      <c r="A100" s="1"/>
    </row>
    <row r="101" spans="1:1" ht="15" customHeight="1" x14ac:dyDescent="0.25">
      <c r="A101" s="1"/>
    </row>
    <row r="108" spans="1:1" ht="15" customHeight="1" x14ac:dyDescent="0.25">
      <c r="A108" s="1"/>
    </row>
    <row r="110" spans="1:1" ht="15" customHeight="1" x14ac:dyDescent="0.25">
      <c r="A110" s="1"/>
    </row>
    <row r="112" spans="1:1" ht="15" customHeight="1" x14ac:dyDescent="0.25">
      <c r="A112" s="1"/>
    </row>
    <row r="113" spans="1:1" ht="15" customHeight="1" x14ac:dyDescent="0.25">
      <c r="A113" s="1"/>
    </row>
    <row r="114" spans="1:1" ht="15" customHeight="1" x14ac:dyDescent="0.25">
      <c r="A114" s="1"/>
    </row>
    <row r="116" spans="1:1" ht="15" customHeight="1" x14ac:dyDescent="0.25">
      <c r="A116" s="1"/>
    </row>
    <row r="117" spans="1:1" ht="15" customHeight="1" x14ac:dyDescent="0.25">
      <c r="A117" s="1"/>
    </row>
    <row r="118" spans="1:1" ht="15" customHeight="1" x14ac:dyDescent="0.25">
      <c r="A118" s="1"/>
    </row>
    <row r="121" spans="1:1" ht="15" customHeight="1" x14ac:dyDescent="0.25">
      <c r="A121" s="1"/>
    </row>
    <row r="123" spans="1:1" ht="15" customHeight="1" x14ac:dyDescent="0.25">
      <c r="A123" s="1"/>
    </row>
    <row r="126" spans="1:1" ht="15" customHeight="1" x14ac:dyDescent="0.25">
      <c r="A126" s="1"/>
    </row>
    <row r="127" spans="1:1" ht="15" customHeight="1" x14ac:dyDescent="0.25">
      <c r="A127" s="1"/>
    </row>
    <row r="129" spans="1:1" ht="15" customHeight="1" x14ac:dyDescent="0.25">
      <c r="A129" s="1"/>
    </row>
    <row r="130" spans="1:1" ht="15" customHeight="1" x14ac:dyDescent="0.25">
      <c r="A130" s="1"/>
    </row>
  </sheetData>
  <mergeCells count="24">
    <mergeCell ref="A5:A6"/>
    <mergeCell ref="F5:F6"/>
    <mergeCell ref="B5:D5"/>
    <mergeCell ref="G5:I5"/>
    <mergeCell ref="A20:J20"/>
    <mergeCell ref="A18:M18"/>
    <mergeCell ref="A19:J19"/>
    <mergeCell ref="B12:B14"/>
    <mergeCell ref="A12:A14"/>
    <mergeCell ref="A7:A11"/>
    <mergeCell ref="B7:B11"/>
    <mergeCell ref="C7:C11"/>
    <mergeCell ref="D7:D11"/>
    <mergeCell ref="M7:M11"/>
    <mergeCell ref="J5:L5"/>
    <mergeCell ref="M5:O5"/>
    <mergeCell ref="O12:O14"/>
    <mergeCell ref="O7:O11"/>
    <mergeCell ref="E5:E6"/>
    <mergeCell ref="C12:C14"/>
    <mergeCell ref="D12:D14"/>
    <mergeCell ref="M12:M14"/>
    <mergeCell ref="N12:N14"/>
    <mergeCell ref="N7:N1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24"/>
  <sheetViews>
    <sheetView view="pageBreakPreview" zoomScale="80" zoomScaleNormal="100" zoomScaleSheetLayoutView="80" workbookViewId="0">
      <selection activeCell="E31" sqref="E31"/>
    </sheetView>
  </sheetViews>
  <sheetFormatPr defaultRowHeight="15" x14ac:dyDescent="0.25"/>
  <cols>
    <col min="1" max="1" width="26.7109375" style="1" customWidth="1"/>
    <col min="2" max="2" width="9" style="1" customWidth="1"/>
    <col min="3" max="3" width="10.28515625" style="113" customWidth="1"/>
    <col min="4" max="4" width="9.85546875" style="113" customWidth="1"/>
    <col min="5" max="5" width="23.5703125" style="1" customWidth="1"/>
    <col min="6" max="6" width="8" style="2" customWidth="1"/>
    <col min="7" max="7" width="11.5703125" style="1" customWidth="1"/>
    <col min="8" max="9" width="11.5703125" style="113" customWidth="1"/>
    <col min="10" max="10" width="9.28515625" style="1" bestFit="1" customWidth="1"/>
    <col min="11" max="12" width="10" style="113" customWidth="1"/>
    <col min="13" max="13" width="12.85546875" style="1" bestFit="1" customWidth="1"/>
    <col min="14" max="14" width="10.42578125" style="1" customWidth="1"/>
    <col min="15" max="15" width="10.7109375" style="1" customWidth="1"/>
    <col min="16" max="16384" width="9.140625" style="1"/>
  </cols>
  <sheetData>
    <row r="2" spans="1:29" x14ac:dyDescent="0.25">
      <c r="A2" s="3"/>
    </row>
    <row r="3" spans="1:29" x14ac:dyDescent="0.25">
      <c r="A3" s="3" t="s">
        <v>62</v>
      </c>
    </row>
    <row r="4" spans="1:29" x14ac:dyDescent="0.25">
      <c r="A4" s="18"/>
      <c r="B4" s="21"/>
      <c r="C4" s="21"/>
      <c r="D4" s="21"/>
      <c r="E4" s="21"/>
      <c r="F4" s="54"/>
      <c r="G4" s="21"/>
      <c r="H4" s="21"/>
      <c r="I4" s="21"/>
      <c r="J4" s="21"/>
      <c r="K4" s="21"/>
      <c r="L4" s="21"/>
      <c r="M4" s="21"/>
    </row>
    <row r="5" spans="1:29" ht="14.45" customHeight="1" x14ac:dyDescent="0.25">
      <c r="A5" s="288" t="s">
        <v>9</v>
      </c>
      <c r="B5" s="292" t="s">
        <v>10</v>
      </c>
      <c r="C5" s="293"/>
      <c r="D5" s="294"/>
      <c r="E5" s="284" t="s">
        <v>11</v>
      </c>
      <c r="F5" s="328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29" ht="28.5" x14ac:dyDescent="0.25">
      <c r="A6" s="289"/>
      <c r="B6" s="4" t="s">
        <v>0</v>
      </c>
      <c r="C6" s="124" t="s">
        <v>99</v>
      </c>
      <c r="D6" s="124" t="s">
        <v>100</v>
      </c>
      <c r="E6" s="284"/>
      <c r="F6" s="328"/>
      <c r="G6" s="55" t="s">
        <v>0</v>
      </c>
      <c r="H6" s="124" t="s">
        <v>99</v>
      </c>
      <c r="I6" s="124" t="s">
        <v>100</v>
      </c>
      <c r="J6" s="55" t="s">
        <v>0</v>
      </c>
      <c r="K6" s="124" t="s">
        <v>99</v>
      </c>
      <c r="L6" s="124" t="s">
        <v>100</v>
      </c>
      <c r="M6" s="4" t="s">
        <v>0</v>
      </c>
      <c r="N6" s="124" t="s">
        <v>99</v>
      </c>
      <c r="O6" s="124" t="s">
        <v>100</v>
      </c>
    </row>
    <row r="7" spans="1:29" s="24" customFormat="1" ht="15.75" customHeight="1" x14ac:dyDescent="0.25">
      <c r="A7" s="329" t="s">
        <v>25</v>
      </c>
      <c r="B7" s="321">
        <v>60</v>
      </c>
      <c r="C7" s="325">
        <v>90</v>
      </c>
      <c r="D7" s="321">
        <v>100</v>
      </c>
      <c r="E7" s="164" t="s">
        <v>92</v>
      </c>
      <c r="F7" s="165">
        <v>3520.0000000000005</v>
      </c>
      <c r="G7" s="166">
        <v>139</v>
      </c>
      <c r="H7" s="216">
        <v>205</v>
      </c>
      <c r="I7" s="216">
        <v>226</v>
      </c>
      <c r="J7" s="167">
        <f t="shared" ref="J7:J14" si="0">F7*G7/1000</f>
        <v>489.28000000000009</v>
      </c>
      <c r="K7" s="167">
        <f>F7*H7/1000</f>
        <v>721.60000000000014</v>
      </c>
      <c r="L7" s="167">
        <f>F7*I7/1000</f>
        <v>795.5200000000001</v>
      </c>
      <c r="M7" s="322">
        <f>SUM(J7:J12)</f>
        <v>507.11650000000009</v>
      </c>
      <c r="N7" s="322">
        <f>SUM(K7:K12)</f>
        <v>762.66850000000011</v>
      </c>
      <c r="O7" s="305">
        <f>SUM(L7:L12)</f>
        <v>842.05000000000007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s="24" customFormat="1" ht="15" customHeight="1" x14ac:dyDescent="0.25">
      <c r="A8" s="329"/>
      <c r="B8" s="321"/>
      <c r="C8" s="326"/>
      <c r="D8" s="321"/>
      <c r="E8" s="164" t="s">
        <v>22</v>
      </c>
      <c r="F8" s="165">
        <v>232.10000000000002</v>
      </c>
      <c r="G8" s="166">
        <v>6</v>
      </c>
      <c r="H8" s="216">
        <v>9</v>
      </c>
      <c r="I8" s="216">
        <v>10</v>
      </c>
      <c r="J8" s="167">
        <f t="shared" si="0"/>
        <v>1.3926000000000001</v>
      </c>
      <c r="K8" s="167">
        <f t="shared" ref="K8:K12" si="1">F8*H8/1000</f>
        <v>2.0889000000000002</v>
      </c>
      <c r="L8" s="167">
        <f t="shared" ref="L8:L12" si="2">F8*I8/1000</f>
        <v>2.3210000000000002</v>
      </c>
      <c r="M8" s="323"/>
      <c r="N8" s="323"/>
      <c r="O8" s="305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4" customFormat="1" ht="15.75" x14ac:dyDescent="0.25">
      <c r="A9" s="329"/>
      <c r="B9" s="321"/>
      <c r="C9" s="326"/>
      <c r="D9" s="321"/>
      <c r="E9" s="169" t="s">
        <v>2</v>
      </c>
      <c r="F9" s="165">
        <v>220</v>
      </c>
      <c r="G9" s="166">
        <v>6</v>
      </c>
      <c r="H9" s="216">
        <v>9</v>
      </c>
      <c r="I9" s="216">
        <v>10</v>
      </c>
      <c r="J9" s="167">
        <f t="shared" si="0"/>
        <v>1.32</v>
      </c>
      <c r="K9" s="167">
        <f t="shared" si="1"/>
        <v>1.98</v>
      </c>
      <c r="L9" s="167">
        <f t="shared" si="2"/>
        <v>2.2000000000000002</v>
      </c>
      <c r="M9" s="323"/>
      <c r="N9" s="323"/>
      <c r="O9" s="305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s="24" customFormat="1" ht="15" customHeight="1" x14ac:dyDescent="0.25">
      <c r="A10" s="329"/>
      <c r="B10" s="321"/>
      <c r="C10" s="326"/>
      <c r="D10" s="321"/>
      <c r="E10" s="169" t="s">
        <v>4</v>
      </c>
      <c r="F10" s="165">
        <v>966.90000000000009</v>
      </c>
      <c r="G10" s="166">
        <v>6</v>
      </c>
      <c r="H10" s="216">
        <v>9</v>
      </c>
      <c r="I10" s="216">
        <v>10</v>
      </c>
      <c r="J10" s="167">
        <f t="shared" si="0"/>
        <v>5.8014000000000001</v>
      </c>
      <c r="K10" s="167">
        <f t="shared" si="1"/>
        <v>8.7020999999999997</v>
      </c>
      <c r="L10" s="167">
        <f t="shared" si="2"/>
        <v>9.6690000000000005</v>
      </c>
      <c r="M10" s="323"/>
      <c r="N10" s="323"/>
      <c r="O10" s="305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24" customFormat="1" ht="15" customHeight="1" x14ac:dyDescent="0.25">
      <c r="A11" s="329"/>
      <c r="B11" s="321"/>
      <c r="C11" s="326"/>
      <c r="D11" s="321"/>
      <c r="E11" s="170" t="s">
        <v>21</v>
      </c>
      <c r="F11" s="171">
        <v>1210</v>
      </c>
      <c r="G11" s="166">
        <v>6</v>
      </c>
      <c r="H11" s="216">
        <v>21</v>
      </c>
      <c r="I11" s="216">
        <v>24</v>
      </c>
      <c r="J11" s="167">
        <f t="shared" si="0"/>
        <v>7.26</v>
      </c>
      <c r="K11" s="167">
        <f t="shared" si="1"/>
        <v>25.41</v>
      </c>
      <c r="L11" s="167">
        <f t="shared" si="2"/>
        <v>29.04</v>
      </c>
      <c r="M11" s="323"/>
      <c r="N11" s="323"/>
      <c r="O11" s="305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s="24" customFormat="1" ht="15" customHeight="1" x14ac:dyDescent="0.25">
      <c r="A12" s="329"/>
      <c r="B12" s="321"/>
      <c r="C12" s="327"/>
      <c r="D12" s="321"/>
      <c r="E12" s="170" t="s">
        <v>47</v>
      </c>
      <c r="F12" s="171">
        <v>412.50000000000006</v>
      </c>
      <c r="G12" s="166">
        <v>5</v>
      </c>
      <c r="H12" s="216">
        <v>7</v>
      </c>
      <c r="I12" s="216">
        <v>8</v>
      </c>
      <c r="J12" s="167">
        <f t="shared" si="0"/>
        <v>2.0625000000000004</v>
      </c>
      <c r="K12" s="167">
        <f t="shared" si="1"/>
        <v>2.8875000000000006</v>
      </c>
      <c r="L12" s="167">
        <f t="shared" si="2"/>
        <v>3.3000000000000003</v>
      </c>
      <c r="M12" s="324"/>
      <c r="N12" s="324"/>
      <c r="O12" s="305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24" customFormat="1" x14ac:dyDescent="0.25">
      <c r="A13" s="298" t="s">
        <v>37</v>
      </c>
      <c r="B13" s="315">
        <v>100</v>
      </c>
      <c r="C13" s="309">
        <v>130</v>
      </c>
      <c r="D13" s="309">
        <v>150</v>
      </c>
      <c r="E13" s="172" t="s">
        <v>69</v>
      </c>
      <c r="F13" s="174">
        <v>621.5</v>
      </c>
      <c r="G13" s="173">
        <v>36</v>
      </c>
      <c r="H13" s="166">
        <v>47</v>
      </c>
      <c r="I13" s="166">
        <v>54</v>
      </c>
      <c r="J13" s="10">
        <f t="shared" si="0"/>
        <v>22.373999999999999</v>
      </c>
      <c r="K13" s="10">
        <f>F13*H13/1000</f>
        <v>29.2105</v>
      </c>
      <c r="L13" s="10">
        <f>F13*I13/1000</f>
        <v>33.561</v>
      </c>
      <c r="M13" s="309">
        <f>SUM(J13:J14)</f>
        <v>67.214399999999998</v>
      </c>
      <c r="N13" s="309">
        <f>SUM(K13:K14)</f>
        <v>88.997700000000009</v>
      </c>
      <c r="O13" s="309">
        <f>SUM(L13:L14)</f>
        <v>100.82160000000002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24" customFormat="1" x14ac:dyDescent="0.25">
      <c r="A14" s="314"/>
      <c r="B14" s="316"/>
      <c r="C14" s="309"/>
      <c r="D14" s="309"/>
      <c r="E14" s="172" t="s">
        <v>3</v>
      </c>
      <c r="F14" s="174">
        <v>3736.7000000000003</v>
      </c>
      <c r="G14" s="173">
        <v>12</v>
      </c>
      <c r="H14" s="166">
        <v>16</v>
      </c>
      <c r="I14" s="166">
        <v>18</v>
      </c>
      <c r="J14" s="10">
        <f t="shared" si="0"/>
        <v>44.840400000000002</v>
      </c>
      <c r="K14" s="10">
        <f>F14*H14/1000</f>
        <v>59.787200000000006</v>
      </c>
      <c r="L14" s="10">
        <f>F14*I14/1000</f>
        <v>67.260600000000011</v>
      </c>
      <c r="M14" s="309"/>
      <c r="N14" s="309"/>
      <c r="O14" s="309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24" customFormat="1" x14ac:dyDescent="0.25">
      <c r="A15" s="297" t="s">
        <v>45</v>
      </c>
      <c r="B15" s="299">
        <v>200</v>
      </c>
      <c r="C15" s="321">
        <v>200</v>
      </c>
      <c r="D15" s="321">
        <v>200</v>
      </c>
      <c r="E15" s="172" t="s">
        <v>75</v>
      </c>
      <c r="F15" s="171">
        <v>990.00000000000011</v>
      </c>
      <c r="G15" s="213">
        <v>24</v>
      </c>
      <c r="H15" s="218">
        <v>24</v>
      </c>
      <c r="I15" s="218">
        <v>24</v>
      </c>
      <c r="J15" s="229">
        <f t="shared" ref="J15:J19" si="3">F15*G15/1000</f>
        <v>23.760000000000005</v>
      </c>
      <c r="K15" s="229">
        <f>F15*H15/1000</f>
        <v>23.760000000000005</v>
      </c>
      <c r="L15" s="229">
        <f>F15*I15/1000</f>
        <v>23.760000000000005</v>
      </c>
      <c r="M15" s="305">
        <f>SUM(J15:J19)</f>
        <v>31.453500000000005</v>
      </c>
      <c r="N15" s="322">
        <f>SUM(K15:K19)</f>
        <v>31.453500000000005</v>
      </c>
      <c r="O15" s="305">
        <f>SUM(L15:L19)</f>
        <v>31.453500000000005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24" customFormat="1" x14ac:dyDescent="0.25">
      <c r="A16" s="334"/>
      <c r="B16" s="335"/>
      <c r="C16" s="321"/>
      <c r="D16" s="321"/>
      <c r="E16" s="125" t="s">
        <v>20</v>
      </c>
      <c r="F16" s="7">
        <v>650</v>
      </c>
      <c r="G16" s="148">
        <v>10</v>
      </c>
      <c r="H16" s="218">
        <v>10</v>
      </c>
      <c r="I16" s="218">
        <v>10</v>
      </c>
      <c r="J16" s="229">
        <f t="shared" si="3"/>
        <v>6.5</v>
      </c>
      <c r="K16" s="229">
        <f t="shared" ref="K16:K19" si="4">F16*H16/1000</f>
        <v>6.5</v>
      </c>
      <c r="L16" s="229">
        <f t="shared" ref="L16:L19" si="5">F16*I16/1000</f>
        <v>6.5</v>
      </c>
      <c r="M16" s="305"/>
      <c r="N16" s="323"/>
      <c r="O16" s="305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s="24" customFormat="1" x14ac:dyDescent="0.25">
      <c r="A17" s="334"/>
      <c r="B17" s="335"/>
      <c r="C17" s="321"/>
      <c r="D17" s="321"/>
      <c r="E17" s="125" t="s">
        <v>76</v>
      </c>
      <c r="F17" s="171">
        <v>3080.0000000000005</v>
      </c>
      <c r="G17" s="148">
        <v>0.2</v>
      </c>
      <c r="H17" s="218">
        <v>0.2</v>
      </c>
      <c r="I17" s="218">
        <v>0.2</v>
      </c>
      <c r="J17" s="229">
        <f t="shared" si="3"/>
        <v>0.6160000000000001</v>
      </c>
      <c r="K17" s="229">
        <f t="shared" si="4"/>
        <v>0.6160000000000001</v>
      </c>
      <c r="L17" s="229">
        <f t="shared" si="5"/>
        <v>0.6160000000000001</v>
      </c>
      <c r="M17" s="305"/>
      <c r="N17" s="323"/>
      <c r="O17" s="305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24" customFormat="1" x14ac:dyDescent="0.25">
      <c r="A18" s="334"/>
      <c r="B18" s="335"/>
      <c r="C18" s="321"/>
      <c r="D18" s="321"/>
      <c r="E18" s="125" t="s">
        <v>19</v>
      </c>
      <c r="F18" s="7">
        <v>0</v>
      </c>
      <c r="G18" s="148">
        <v>190</v>
      </c>
      <c r="H18" s="218">
        <v>190</v>
      </c>
      <c r="I18" s="218">
        <v>190</v>
      </c>
      <c r="J18" s="229">
        <f t="shared" si="3"/>
        <v>0</v>
      </c>
      <c r="K18" s="229">
        <f t="shared" si="4"/>
        <v>0</v>
      </c>
      <c r="L18" s="229">
        <f t="shared" si="5"/>
        <v>0</v>
      </c>
      <c r="M18" s="305"/>
      <c r="N18" s="323"/>
      <c r="O18" s="305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</row>
    <row r="19" spans="1:29" s="24" customFormat="1" x14ac:dyDescent="0.25">
      <c r="A19" s="334"/>
      <c r="B19" s="300"/>
      <c r="C19" s="321"/>
      <c r="D19" s="321"/>
      <c r="E19" s="172" t="s">
        <v>56</v>
      </c>
      <c r="F19" s="171">
        <v>8250</v>
      </c>
      <c r="G19" s="148">
        <v>7.0000000000000007E-2</v>
      </c>
      <c r="H19" s="218">
        <v>7.0000000000000007E-2</v>
      </c>
      <c r="I19" s="218">
        <v>7.0000000000000007E-2</v>
      </c>
      <c r="J19" s="229">
        <f t="shared" si="3"/>
        <v>0.57750000000000001</v>
      </c>
      <c r="K19" s="229">
        <f t="shared" si="4"/>
        <v>0.57750000000000001</v>
      </c>
      <c r="L19" s="229">
        <f t="shared" si="5"/>
        <v>0.57750000000000001</v>
      </c>
      <c r="M19" s="305"/>
      <c r="N19" s="323"/>
      <c r="O19" s="305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</row>
    <row r="20" spans="1:29" s="57" customFormat="1" ht="18.75" customHeight="1" x14ac:dyDescent="0.25">
      <c r="A20" s="26" t="s">
        <v>6</v>
      </c>
      <c r="B20" s="27">
        <v>20</v>
      </c>
      <c r="C20" s="27">
        <v>35</v>
      </c>
      <c r="D20" s="27">
        <v>40</v>
      </c>
      <c r="E20" s="28" t="s">
        <v>7</v>
      </c>
      <c r="F20" s="11">
        <v>424.6</v>
      </c>
      <c r="G20" s="126">
        <v>20</v>
      </c>
      <c r="H20" s="126">
        <v>35</v>
      </c>
      <c r="I20" s="126">
        <v>40</v>
      </c>
      <c r="J20" s="194">
        <f>F20*G20/1000</f>
        <v>8.4920000000000009</v>
      </c>
      <c r="K20" s="194">
        <f>F20*H20/1000</f>
        <v>14.861000000000001</v>
      </c>
      <c r="L20" s="194">
        <f>F20*I20/1000</f>
        <v>16.984000000000002</v>
      </c>
      <c r="M20" s="230">
        <f>SUM(J20:J20)</f>
        <v>8.4920000000000009</v>
      </c>
      <c r="N20" s="194">
        <f>SUM(K20)</f>
        <v>14.861000000000001</v>
      </c>
      <c r="O20" s="194">
        <f>SUM(L20)</f>
        <v>16.984000000000002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25">
      <c r="A21" s="30" t="s">
        <v>8</v>
      </c>
      <c r="B21" s="58"/>
      <c r="C21" s="253"/>
      <c r="D21" s="253"/>
      <c r="E21" s="31"/>
      <c r="F21" s="32"/>
      <c r="G21" s="63"/>
      <c r="H21" s="254"/>
      <c r="I21" s="254"/>
      <c r="J21" s="59"/>
      <c r="K21" s="59"/>
      <c r="L21" s="59"/>
      <c r="M21" s="60"/>
      <c r="N21" s="103"/>
      <c r="O21" s="103"/>
    </row>
    <row r="22" spans="1:29" x14ac:dyDescent="0.25">
      <c r="A22" s="420"/>
      <c r="B22" s="420"/>
      <c r="C22" s="420"/>
      <c r="D22" s="420"/>
      <c r="E22" s="420"/>
      <c r="F22" s="420"/>
      <c r="G22" s="420"/>
      <c r="H22" s="420"/>
      <c r="I22" s="420"/>
      <c r="J22" s="420"/>
      <c r="K22" s="420"/>
      <c r="L22" s="420"/>
      <c r="M22" s="420"/>
    </row>
    <row r="23" spans="1:29" x14ac:dyDescent="0.25">
      <c r="A23" s="425" t="s">
        <v>78</v>
      </c>
      <c r="B23" s="426"/>
      <c r="C23" s="426"/>
      <c r="D23" s="426"/>
      <c r="E23" s="426"/>
      <c r="F23" s="426"/>
      <c r="G23" s="426"/>
      <c r="H23" s="426"/>
      <c r="I23" s="426"/>
      <c r="J23" s="426"/>
      <c r="K23" s="129"/>
      <c r="L23" s="129"/>
      <c r="M23" s="16">
        <f>SUM(M7:M20)</f>
        <v>614.27639999999997</v>
      </c>
      <c r="N23" s="16">
        <f t="shared" ref="N23:O23" si="6">SUM(N7:N20)</f>
        <v>897.98070000000007</v>
      </c>
      <c r="O23" s="16">
        <f t="shared" si="6"/>
        <v>991.30910000000006</v>
      </c>
    </row>
    <row r="24" spans="1:29" x14ac:dyDescent="0.25">
      <c r="A24" s="427" t="s">
        <v>77</v>
      </c>
      <c r="B24" s="428"/>
      <c r="C24" s="428"/>
      <c r="D24" s="428"/>
      <c r="E24" s="428"/>
      <c r="F24" s="428"/>
      <c r="G24" s="428"/>
      <c r="H24" s="428"/>
      <c r="I24" s="428"/>
      <c r="J24" s="428"/>
      <c r="K24" s="130"/>
      <c r="L24" s="130"/>
      <c r="M24" s="17">
        <f>M23*1.12</f>
        <v>687.98956800000008</v>
      </c>
      <c r="N24" s="17">
        <f t="shared" ref="N24:O24" si="7">N23*1.12</f>
        <v>1005.7383840000002</v>
      </c>
      <c r="O24" s="17">
        <f t="shared" si="7"/>
        <v>1110.2661920000003</v>
      </c>
    </row>
  </sheetData>
  <mergeCells count="31">
    <mergeCell ref="M7:M12"/>
    <mergeCell ref="A7:A12"/>
    <mergeCell ref="B7:B12"/>
    <mergeCell ref="E5:E6"/>
    <mergeCell ref="F5:F6"/>
    <mergeCell ref="A5:A6"/>
    <mergeCell ref="B5:D5"/>
    <mergeCell ref="M5:O5"/>
    <mergeCell ref="J5:L5"/>
    <mergeCell ref="G5:I5"/>
    <mergeCell ref="C7:C12"/>
    <mergeCell ref="D7:D12"/>
    <mergeCell ref="A22:M22"/>
    <mergeCell ref="A23:J23"/>
    <mergeCell ref="A24:J24"/>
    <mergeCell ref="A13:A14"/>
    <mergeCell ref="B13:B14"/>
    <mergeCell ref="M13:M14"/>
    <mergeCell ref="A15:A19"/>
    <mergeCell ref="B15:B19"/>
    <mergeCell ref="M15:M19"/>
    <mergeCell ref="C13:C14"/>
    <mergeCell ref="D13:D14"/>
    <mergeCell ref="C15:C19"/>
    <mergeCell ref="D15:D19"/>
    <mergeCell ref="N15:N19"/>
    <mergeCell ref="O15:O19"/>
    <mergeCell ref="N7:N12"/>
    <mergeCell ref="O7:O12"/>
    <mergeCell ref="N13:N14"/>
    <mergeCell ref="O13:O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23"/>
  <sheetViews>
    <sheetView view="pageBreakPreview" zoomScale="80" zoomScaleNormal="100" zoomScaleSheetLayoutView="80" workbookViewId="0">
      <selection activeCell="E31" sqref="E31"/>
    </sheetView>
  </sheetViews>
  <sheetFormatPr defaultRowHeight="15" x14ac:dyDescent="0.25"/>
  <cols>
    <col min="1" max="1" width="26" style="1" customWidth="1"/>
    <col min="2" max="2" width="8.85546875" style="1" customWidth="1"/>
    <col min="3" max="4" width="10.140625" style="113" customWidth="1"/>
    <col min="5" max="5" width="24.42578125" style="1" customWidth="1"/>
    <col min="6" max="6" width="10.85546875" style="61" customWidth="1"/>
    <col min="7" max="7" width="9.42578125" style="1" customWidth="1"/>
    <col min="8" max="8" width="10.140625" style="113" customWidth="1"/>
    <col min="9" max="9" width="10" style="113" customWidth="1"/>
    <col min="10" max="10" width="9.7109375" style="1" customWidth="1"/>
    <col min="11" max="12" width="10.85546875" style="113" customWidth="1"/>
    <col min="13" max="13" width="10" style="1" customWidth="1"/>
    <col min="14" max="14" width="10.140625" style="1" customWidth="1"/>
    <col min="15" max="15" width="10" style="1" customWidth="1"/>
    <col min="16" max="16384" width="9.140625" style="1"/>
  </cols>
  <sheetData>
    <row r="3" spans="1:19" x14ac:dyDescent="0.25">
      <c r="A3" s="3" t="s">
        <v>63</v>
      </c>
    </row>
    <row r="4" spans="1:19" x14ac:dyDescent="0.25">
      <c r="A4" s="18"/>
      <c r="B4" s="21"/>
      <c r="C4" s="21"/>
      <c r="D4" s="21"/>
      <c r="E4" s="21"/>
      <c r="F4" s="54"/>
      <c r="G4" s="21"/>
      <c r="H4" s="21"/>
      <c r="I4" s="21"/>
      <c r="J4" s="21"/>
      <c r="K4" s="21"/>
      <c r="L4" s="21"/>
      <c r="M4" s="21"/>
    </row>
    <row r="5" spans="1:19" ht="29.25" customHeight="1" x14ac:dyDescent="0.25">
      <c r="A5" s="284" t="s">
        <v>9</v>
      </c>
      <c r="B5" s="292" t="s">
        <v>10</v>
      </c>
      <c r="C5" s="293"/>
      <c r="D5" s="294"/>
      <c r="E5" s="284" t="s">
        <v>11</v>
      </c>
      <c r="F5" s="328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9" ht="28.5" x14ac:dyDescent="0.25">
      <c r="A6" s="284"/>
      <c r="B6" s="124" t="s">
        <v>0</v>
      </c>
      <c r="C6" s="124" t="s">
        <v>99</v>
      </c>
      <c r="D6" s="124" t="s">
        <v>100</v>
      </c>
      <c r="E6" s="284"/>
      <c r="F6" s="328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24" t="s">
        <v>0</v>
      </c>
      <c r="N6" s="124" t="s">
        <v>99</v>
      </c>
      <c r="O6" s="124" t="s">
        <v>100</v>
      </c>
    </row>
    <row r="7" spans="1:19" ht="15" customHeight="1" x14ac:dyDescent="0.25">
      <c r="A7" s="332" t="s">
        <v>52</v>
      </c>
      <c r="B7" s="301">
        <v>80</v>
      </c>
      <c r="C7" s="301">
        <v>90</v>
      </c>
      <c r="D7" s="301">
        <v>100</v>
      </c>
      <c r="E7" s="139" t="s">
        <v>53</v>
      </c>
      <c r="F7" s="7">
        <v>2640</v>
      </c>
      <c r="G7" s="9">
        <v>109</v>
      </c>
      <c r="H7" s="255">
        <v>123</v>
      </c>
      <c r="I7" s="238">
        <v>137</v>
      </c>
      <c r="J7" s="10">
        <f t="shared" ref="J7:J18" si="0">F7*G7/1000</f>
        <v>287.76</v>
      </c>
      <c r="K7" s="10">
        <f>F7*H7/1000</f>
        <v>324.72000000000003</v>
      </c>
      <c r="L7" s="10">
        <f>F7*I7/1000</f>
        <v>361.68</v>
      </c>
      <c r="M7" s="309">
        <f>SUM(J7:J12)</f>
        <v>307.84050000000002</v>
      </c>
      <c r="N7" s="309">
        <f>SUM(K7:K12)</f>
        <v>347.71770000000004</v>
      </c>
      <c r="O7" s="309">
        <f>SUM(L7:L12)</f>
        <v>387.59490000000005</v>
      </c>
    </row>
    <row r="8" spans="1:19" ht="15" customHeight="1" x14ac:dyDescent="0.25">
      <c r="A8" s="332"/>
      <c r="B8" s="301"/>
      <c r="C8" s="301"/>
      <c r="D8" s="301"/>
      <c r="E8" s="139" t="s">
        <v>16</v>
      </c>
      <c r="F8" s="7">
        <v>376.20000000000005</v>
      </c>
      <c r="G8" s="9">
        <v>11</v>
      </c>
      <c r="H8" s="255">
        <v>12</v>
      </c>
      <c r="I8" s="238">
        <v>13</v>
      </c>
      <c r="J8" s="10">
        <f t="shared" si="0"/>
        <v>4.1382000000000003</v>
      </c>
      <c r="K8" s="10">
        <f t="shared" ref="K8:K12" si="1">F8*H8/1000</f>
        <v>4.5144000000000002</v>
      </c>
      <c r="L8" s="10">
        <f t="shared" ref="L8:L12" si="2">F8*I8/1000</f>
        <v>4.8906000000000001</v>
      </c>
      <c r="M8" s="309"/>
      <c r="N8" s="309"/>
      <c r="O8" s="309"/>
    </row>
    <row r="9" spans="1:19" ht="15" customHeight="1" x14ac:dyDescent="0.25">
      <c r="A9" s="332"/>
      <c r="B9" s="301"/>
      <c r="C9" s="301"/>
      <c r="D9" s="301"/>
      <c r="E9" s="67" t="s">
        <v>5</v>
      </c>
      <c r="F9" s="7">
        <v>360.8</v>
      </c>
      <c r="G9" s="9">
        <v>16</v>
      </c>
      <c r="H9" s="255">
        <v>18</v>
      </c>
      <c r="I9" s="238">
        <v>20</v>
      </c>
      <c r="J9" s="10">
        <f t="shared" si="0"/>
        <v>5.7728000000000002</v>
      </c>
      <c r="K9" s="10">
        <f t="shared" si="1"/>
        <v>6.4944000000000006</v>
      </c>
      <c r="L9" s="10">
        <f t="shared" si="2"/>
        <v>7.2160000000000002</v>
      </c>
      <c r="M9" s="309"/>
      <c r="N9" s="309"/>
      <c r="O9" s="309"/>
    </row>
    <row r="10" spans="1:19" ht="15" customHeight="1" x14ac:dyDescent="0.25">
      <c r="A10" s="332"/>
      <c r="B10" s="301"/>
      <c r="C10" s="301"/>
      <c r="D10" s="301"/>
      <c r="E10" s="139" t="s">
        <v>2</v>
      </c>
      <c r="F10" s="7">
        <v>220</v>
      </c>
      <c r="G10" s="9">
        <v>13</v>
      </c>
      <c r="H10" s="255">
        <v>15</v>
      </c>
      <c r="I10" s="238">
        <v>17</v>
      </c>
      <c r="J10" s="10">
        <f t="shared" si="0"/>
        <v>2.86</v>
      </c>
      <c r="K10" s="10">
        <f t="shared" si="1"/>
        <v>3.3</v>
      </c>
      <c r="L10" s="10">
        <f t="shared" si="2"/>
        <v>3.74</v>
      </c>
      <c r="M10" s="309"/>
      <c r="N10" s="309"/>
      <c r="O10" s="309"/>
    </row>
    <row r="11" spans="1:19" x14ac:dyDescent="0.25">
      <c r="A11" s="332"/>
      <c r="B11" s="301"/>
      <c r="C11" s="301"/>
      <c r="D11" s="301"/>
      <c r="E11" s="139" t="s">
        <v>46</v>
      </c>
      <c r="F11" s="7">
        <v>412.50000000000006</v>
      </c>
      <c r="G11" s="9">
        <v>6</v>
      </c>
      <c r="H11" s="255">
        <v>7</v>
      </c>
      <c r="I11" s="238">
        <v>8</v>
      </c>
      <c r="J11" s="10">
        <f t="shared" si="0"/>
        <v>2.4750000000000005</v>
      </c>
      <c r="K11" s="10">
        <f t="shared" si="1"/>
        <v>2.8875000000000006</v>
      </c>
      <c r="L11" s="10">
        <f t="shared" si="2"/>
        <v>3.3000000000000003</v>
      </c>
      <c r="M11" s="309"/>
      <c r="N11" s="309"/>
      <c r="O11" s="309"/>
    </row>
    <row r="12" spans="1:19" ht="15" customHeight="1" x14ac:dyDescent="0.25">
      <c r="A12" s="332"/>
      <c r="B12" s="301"/>
      <c r="C12" s="301"/>
      <c r="D12" s="301"/>
      <c r="E12" s="139" t="s">
        <v>4</v>
      </c>
      <c r="F12" s="7">
        <v>966.90000000000009</v>
      </c>
      <c r="G12" s="9">
        <v>5</v>
      </c>
      <c r="H12" s="255">
        <v>6</v>
      </c>
      <c r="I12" s="238">
        <v>7</v>
      </c>
      <c r="J12" s="10">
        <f t="shared" si="0"/>
        <v>4.8345000000000002</v>
      </c>
      <c r="K12" s="10">
        <f t="shared" si="1"/>
        <v>5.8014000000000001</v>
      </c>
      <c r="L12" s="10">
        <f t="shared" si="2"/>
        <v>6.7683000000000009</v>
      </c>
      <c r="M12" s="309"/>
      <c r="N12" s="309"/>
      <c r="O12" s="309"/>
    </row>
    <row r="13" spans="1:19" s="24" customFormat="1" ht="15" customHeight="1" x14ac:dyDescent="0.25">
      <c r="A13" s="345" t="s">
        <v>48</v>
      </c>
      <c r="B13" s="346">
        <v>100</v>
      </c>
      <c r="C13" s="340">
        <v>130</v>
      </c>
      <c r="D13" s="340">
        <v>150</v>
      </c>
      <c r="E13" s="22" t="s">
        <v>71</v>
      </c>
      <c r="F13" s="23">
        <v>205.7</v>
      </c>
      <c r="G13" s="137">
        <v>114</v>
      </c>
      <c r="H13" s="228">
        <v>171</v>
      </c>
      <c r="I13" s="228">
        <v>171</v>
      </c>
      <c r="J13" s="121">
        <f t="shared" si="0"/>
        <v>23.4498</v>
      </c>
      <c r="K13" s="45">
        <f>F13*H13/1000</f>
        <v>35.174699999999994</v>
      </c>
      <c r="L13" s="45">
        <f>F13*I13/1000</f>
        <v>35.174699999999994</v>
      </c>
      <c r="M13" s="343">
        <f>SUM(J13:J15)</f>
        <v>58.755400000000002</v>
      </c>
      <c r="N13" s="309">
        <f>SUM(K13:K15)</f>
        <v>80.840099999999993</v>
      </c>
      <c r="O13" s="309">
        <f>SUM(L13:L15)</f>
        <v>80.840099999999993</v>
      </c>
      <c r="P13" s="1"/>
      <c r="Q13" s="1"/>
      <c r="R13" s="1"/>
      <c r="S13" s="1"/>
    </row>
    <row r="14" spans="1:19" s="24" customFormat="1" ht="15" customHeight="1" x14ac:dyDescent="0.25">
      <c r="A14" s="345"/>
      <c r="B14" s="346"/>
      <c r="C14" s="341"/>
      <c r="D14" s="341"/>
      <c r="E14" s="22" t="s">
        <v>5</v>
      </c>
      <c r="F14" s="23">
        <v>360.8</v>
      </c>
      <c r="G14" s="137">
        <v>15</v>
      </c>
      <c r="H14" s="228">
        <v>23</v>
      </c>
      <c r="I14" s="228">
        <v>23</v>
      </c>
      <c r="J14" s="121">
        <f t="shared" si="0"/>
        <v>5.4119999999999999</v>
      </c>
      <c r="K14" s="45">
        <f t="shared" ref="K14:K15" si="3">F14*H14/1000</f>
        <v>8.2983999999999991</v>
      </c>
      <c r="L14" s="45">
        <f t="shared" ref="L14:L15" si="4">F14*I14/1000</f>
        <v>8.2983999999999991</v>
      </c>
      <c r="M14" s="343"/>
      <c r="N14" s="309"/>
      <c r="O14" s="309"/>
      <c r="P14" s="1"/>
      <c r="Q14" s="1"/>
      <c r="R14" s="1"/>
      <c r="S14" s="1"/>
    </row>
    <row r="15" spans="1:19" s="24" customFormat="1" x14ac:dyDescent="0.25">
      <c r="A15" s="345"/>
      <c r="B15" s="346"/>
      <c r="C15" s="342"/>
      <c r="D15" s="342"/>
      <c r="E15" s="22" t="s">
        <v>3</v>
      </c>
      <c r="F15" s="23">
        <v>3736.7000000000003</v>
      </c>
      <c r="G15" s="137">
        <v>8</v>
      </c>
      <c r="H15" s="228">
        <v>10</v>
      </c>
      <c r="I15" s="228">
        <v>10</v>
      </c>
      <c r="J15" s="121">
        <f t="shared" si="0"/>
        <v>29.893600000000003</v>
      </c>
      <c r="K15" s="45">
        <f t="shared" si="3"/>
        <v>37.366999999999997</v>
      </c>
      <c r="L15" s="45">
        <f t="shared" si="4"/>
        <v>37.366999999999997</v>
      </c>
      <c r="M15" s="343"/>
      <c r="N15" s="309"/>
      <c r="O15" s="309"/>
      <c r="P15" s="1"/>
      <c r="Q15" s="1"/>
      <c r="R15" s="1"/>
      <c r="S15" s="1"/>
    </row>
    <row r="16" spans="1:19" s="24" customFormat="1" ht="14.45" customHeight="1" x14ac:dyDescent="0.25">
      <c r="A16" s="429" t="s">
        <v>103</v>
      </c>
      <c r="B16" s="430">
        <v>200</v>
      </c>
      <c r="C16" s="301">
        <v>200</v>
      </c>
      <c r="D16" s="301">
        <v>200</v>
      </c>
      <c r="E16" s="209" t="s">
        <v>84</v>
      </c>
      <c r="F16" s="210">
        <v>1000</v>
      </c>
      <c r="G16" s="211">
        <v>20</v>
      </c>
      <c r="H16" s="211">
        <v>20</v>
      </c>
      <c r="I16" s="211">
        <v>20</v>
      </c>
      <c r="J16" s="183">
        <f t="shared" si="0"/>
        <v>20</v>
      </c>
      <c r="K16" s="183">
        <f>F16*20/1000</f>
        <v>20</v>
      </c>
      <c r="L16" s="183">
        <f>F16*I16/1000</f>
        <v>20</v>
      </c>
      <c r="M16" s="305">
        <f>SUM(J16:J18)</f>
        <v>33.577500000000001</v>
      </c>
      <c r="N16" s="310">
        <f>SUM(K16:K18)</f>
        <v>33.577500000000001</v>
      </c>
      <c r="O16" s="309">
        <f>SUM(L16:L18)</f>
        <v>33.577500000000001</v>
      </c>
      <c r="P16" s="1"/>
      <c r="Q16" s="1"/>
      <c r="R16" s="1"/>
      <c r="S16" s="1"/>
    </row>
    <row r="17" spans="1:19" s="24" customFormat="1" ht="14.45" customHeight="1" x14ac:dyDescent="0.25">
      <c r="A17" s="429"/>
      <c r="B17" s="430"/>
      <c r="C17" s="301"/>
      <c r="D17" s="301"/>
      <c r="E17" s="209" t="s">
        <v>20</v>
      </c>
      <c r="F17" s="212">
        <v>650</v>
      </c>
      <c r="G17" s="213">
        <v>20</v>
      </c>
      <c r="H17" s="213">
        <v>20</v>
      </c>
      <c r="I17" s="213">
        <v>20</v>
      </c>
      <c r="J17" s="183">
        <f t="shared" si="0"/>
        <v>13</v>
      </c>
      <c r="K17" s="183">
        <f>F17*20/1000</f>
        <v>13</v>
      </c>
      <c r="L17" s="183">
        <f>F17*I17/1000</f>
        <v>13</v>
      </c>
      <c r="M17" s="305"/>
      <c r="N17" s="311"/>
      <c r="O17" s="309"/>
      <c r="P17" s="1"/>
      <c r="Q17" s="1"/>
      <c r="R17" s="1"/>
      <c r="S17" s="1"/>
    </row>
    <row r="18" spans="1:19" s="24" customFormat="1" ht="14.45" customHeight="1" x14ac:dyDescent="0.25">
      <c r="A18" s="429"/>
      <c r="B18" s="430"/>
      <c r="C18" s="301"/>
      <c r="D18" s="301"/>
      <c r="E18" s="209" t="s">
        <v>56</v>
      </c>
      <c r="F18" s="171">
        <v>8250</v>
      </c>
      <c r="G18" s="148">
        <v>7.0000000000000007E-2</v>
      </c>
      <c r="H18" s="148">
        <v>7.0000000000000007E-2</v>
      </c>
      <c r="I18" s="148">
        <v>7.0000000000000007E-2</v>
      </c>
      <c r="J18" s="229">
        <f t="shared" si="0"/>
        <v>0.57750000000000001</v>
      </c>
      <c r="K18" s="229">
        <f>F18*H18/1000</f>
        <v>0.57750000000000001</v>
      </c>
      <c r="L18" s="229">
        <f>F18*I18/1000</f>
        <v>0.57750000000000001</v>
      </c>
      <c r="M18" s="305"/>
      <c r="N18" s="312"/>
      <c r="O18" s="309"/>
      <c r="P18" s="1"/>
      <c r="Q18" s="1"/>
      <c r="R18" s="1"/>
      <c r="S18" s="1"/>
    </row>
    <row r="19" spans="1:19" ht="14.45" customHeight="1" x14ac:dyDescent="0.25">
      <c r="A19" s="26" t="s">
        <v>6</v>
      </c>
      <c r="B19" s="27">
        <v>20</v>
      </c>
      <c r="C19" s="27">
        <v>35</v>
      </c>
      <c r="D19" s="27">
        <v>40</v>
      </c>
      <c r="E19" s="28" t="s">
        <v>7</v>
      </c>
      <c r="F19" s="11">
        <v>424.6</v>
      </c>
      <c r="G19" s="126">
        <v>20</v>
      </c>
      <c r="H19" s="126">
        <v>35</v>
      </c>
      <c r="I19" s="126">
        <v>40</v>
      </c>
      <c r="J19" s="194">
        <f>F19*G19/1000</f>
        <v>8.4920000000000009</v>
      </c>
      <c r="K19" s="194">
        <f>F19*H19/1000</f>
        <v>14.861000000000001</v>
      </c>
      <c r="L19" s="194">
        <f>F19*I19/1000</f>
        <v>16.984000000000002</v>
      </c>
      <c r="M19" s="230">
        <f>SUM(J19:J19)</f>
        <v>8.4920000000000009</v>
      </c>
      <c r="N19" s="194">
        <f>SUM(K19)</f>
        <v>14.861000000000001</v>
      </c>
      <c r="O19" s="194">
        <f>SUM(L19)</f>
        <v>16.984000000000002</v>
      </c>
    </row>
    <row r="20" spans="1:19" ht="14.45" customHeight="1" x14ac:dyDescent="0.25">
      <c r="A20" s="138" t="s">
        <v>8</v>
      </c>
      <c r="B20" s="131"/>
      <c r="C20" s="131"/>
      <c r="D20" s="131"/>
      <c r="E20" s="131"/>
      <c r="F20" s="15"/>
      <c r="G20" s="33"/>
      <c r="H20" s="33"/>
      <c r="I20" s="33"/>
      <c r="J20" s="131"/>
      <c r="K20" s="131"/>
      <c r="L20" s="131"/>
      <c r="M20" s="131"/>
      <c r="N20" s="103"/>
      <c r="O20" s="103"/>
    </row>
    <row r="21" spans="1:19" x14ac:dyDescent="0.25">
      <c r="A21" s="368"/>
      <c r="B21" s="368"/>
      <c r="C21" s="368"/>
      <c r="D21" s="368"/>
      <c r="E21" s="368"/>
      <c r="F21" s="368"/>
      <c r="G21" s="368"/>
      <c r="H21" s="368"/>
      <c r="I21" s="368"/>
      <c r="J21" s="368"/>
      <c r="K21" s="368"/>
      <c r="L21" s="368"/>
      <c r="M21" s="368"/>
      <c r="N21" s="103"/>
      <c r="O21" s="103"/>
    </row>
    <row r="22" spans="1:19" x14ac:dyDescent="0.25">
      <c r="A22" s="349" t="s">
        <v>78</v>
      </c>
      <c r="B22" s="349"/>
      <c r="C22" s="349"/>
      <c r="D22" s="349"/>
      <c r="E22" s="349"/>
      <c r="F22" s="349"/>
      <c r="G22" s="349"/>
      <c r="H22" s="349"/>
      <c r="I22" s="349"/>
      <c r="J22" s="349"/>
      <c r="K22" s="129"/>
      <c r="L22" s="129"/>
      <c r="M22" s="16">
        <f>SUM(M7:M19)</f>
        <v>408.66540000000003</v>
      </c>
      <c r="N22" s="16">
        <f>SUM(N7:N19)</f>
        <v>476.99630000000002</v>
      </c>
      <c r="O22" s="16">
        <f>SUM(O7:O19)</f>
        <v>518.99650000000008</v>
      </c>
    </row>
    <row r="23" spans="1:19" x14ac:dyDescent="0.25">
      <c r="A23" s="358" t="s">
        <v>77</v>
      </c>
      <c r="B23" s="358"/>
      <c r="C23" s="358"/>
      <c r="D23" s="358"/>
      <c r="E23" s="358"/>
      <c r="F23" s="358"/>
      <c r="G23" s="358"/>
      <c r="H23" s="358"/>
      <c r="I23" s="358"/>
      <c r="J23" s="358"/>
      <c r="K23" s="130"/>
      <c r="L23" s="130"/>
      <c r="M23" s="17">
        <f>M22*1.12</f>
        <v>457.7052480000001</v>
      </c>
      <c r="N23" s="17">
        <f t="shared" ref="N23:O23" si="5">N22*1.12</f>
        <v>534.23585600000013</v>
      </c>
      <c r="O23" s="17">
        <f t="shared" si="5"/>
        <v>581.27608000000009</v>
      </c>
    </row>
  </sheetData>
  <mergeCells count="31">
    <mergeCell ref="A21:M21"/>
    <mergeCell ref="A22:J22"/>
    <mergeCell ref="A23:J23"/>
    <mergeCell ref="M13:M15"/>
    <mergeCell ref="M16:M18"/>
    <mergeCell ref="E5:E6"/>
    <mergeCell ref="F5:F6"/>
    <mergeCell ref="M7:M12"/>
    <mergeCell ref="A5:A6"/>
    <mergeCell ref="A16:A18"/>
    <mergeCell ref="B16:B18"/>
    <mergeCell ref="A7:A12"/>
    <mergeCell ref="B7:B12"/>
    <mergeCell ref="A13:A15"/>
    <mergeCell ref="B13:B15"/>
    <mergeCell ref="C13:C15"/>
    <mergeCell ref="D13:D15"/>
    <mergeCell ref="B5:D5"/>
    <mergeCell ref="G5:I5"/>
    <mergeCell ref="J5:L5"/>
    <mergeCell ref="M5:O5"/>
    <mergeCell ref="O7:O12"/>
    <mergeCell ref="N13:N15"/>
    <mergeCell ref="O13:O15"/>
    <mergeCell ref="N16:N18"/>
    <mergeCell ref="O16:O18"/>
    <mergeCell ref="C7:C12"/>
    <mergeCell ref="D7:D12"/>
    <mergeCell ref="C16:C18"/>
    <mergeCell ref="D16:D18"/>
    <mergeCell ref="N7:N12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142"/>
  <sheetViews>
    <sheetView view="pageBreakPreview" zoomScale="85" zoomScaleNormal="100" zoomScaleSheetLayoutView="85" workbookViewId="0">
      <selection activeCell="E31" sqref="E31"/>
    </sheetView>
  </sheetViews>
  <sheetFormatPr defaultRowHeight="15" x14ac:dyDescent="0.25"/>
  <cols>
    <col min="1" max="1" width="27.28515625" style="43" customWidth="1"/>
    <col min="2" max="2" width="9.42578125" style="1" customWidth="1"/>
    <col min="3" max="4" width="9.42578125" style="113" customWidth="1"/>
    <col min="5" max="5" width="27.28515625" style="1" customWidth="1"/>
    <col min="6" max="6" width="8.140625" style="61" customWidth="1"/>
    <col min="7" max="7" width="12.7109375" style="1" customWidth="1"/>
    <col min="8" max="9" width="12.7109375" style="113" customWidth="1"/>
    <col min="10" max="10" width="9.140625" style="1"/>
    <col min="11" max="11" width="9.7109375" style="113" customWidth="1"/>
    <col min="12" max="12" width="10" style="113" customWidth="1"/>
    <col min="13" max="13" width="12" style="1" customWidth="1"/>
    <col min="14" max="14" width="9.42578125" style="1" customWidth="1"/>
    <col min="15" max="15" width="9.85546875" style="1" customWidth="1"/>
    <col min="16" max="16384" width="9.140625" style="1"/>
  </cols>
  <sheetData>
    <row r="3" spans="1:15" x14ac:dyDescent="0.25">
      <c r="A3" s="40" t="s">
        <v>64</v>
      </c>
    </row>
    <row r="4" spans="1:15" ht="17.25" customHeight="1" x14ac:dyDescent="0.25">
      <c r="A4" s="64"/>
      <c r="B4" s="21"/>
      <c r="C4" s="21"/>
      <c r="D4" s="21"/>
      <c r="E4" s="21"/>
      <c r="F4" s="54"/>
      <c r="G4" s="21"/>
      <c r="H4" s="21"/>
      <c r="I4" s="21"/>
      <c r="J4" s="21"/>
      <c r="K4" s="21"/>
      <c r="L4" s="21"/>
      <c r="M4" s="21"/>
    </row>
    <row r="5" spans="1:15" ht="27" customHeight="1" x14ac:dyDescent="0.25">
      <c r="A5" s="284" t="s">
        <v>9</v>
      </c>
      <c r="B5" s="285" t="s">
        <v>10</v>
      </c>
      <c r="C5" s="286"/>
      <c r="D5" s="287"/>
      <c r="E5" s="288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33.75" customHeight="1" x14ac:dyDescent="0.25">
      <c r="A6" s="284"/>
      <c r="B6" s="4" t="s">
        <v>0</v>
      </c>
      <c r="C6" s="124" t="s">
        <v>99</v>
      </c>
      <c r="D6" s="124" t="s">
        <v>100</v>
      </c>
      <c r="E6" s="289"/>
      <c r="F6" s="291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15" s="113" customFormat="1" ht="22.5" customHeight="1" x14ac:dyDescent="0.25">
      <c r="A7" s="298" t="s">
        <v>31</v>
      </c>
      <c r="B7" s="299">
        <v>80</v>
      </c>
      <c r="C7" s="301">
        <v>90</v>
      </c>
      <c r="D7" s="301">
        <v>100</v>
      </c>
      <c r="E7" s="190" t="s">
        <v>70</v>
      </c>
      <c r="F7" s="171">
        <v>1400</v>
      </c>
      <c r="G7" s="166">
        <v>165</v>
      </c>
      <c r="H7" s="158">
        <v>186</v>
      </c>
      <c r="I7" s="158">
        <v>208</v>
      </c>
      <c r="J7" s="165">
        <f t="shared" ref="J7:J11" si="0">F7*G7/1000</f>
        <v>231</v>
      </c>
      <c r="K7" s="165">
        <f>F7*H7/1000</f>
        <v>260.39999999999998</v>
      </c>
      <c r="L7" s="165">
        <f>F7*I7/1000</f>
        <v>291.2</v>
      </c>
      <c r="M7" s="278">
        <f>SUM(J7:J8)</f>
        <v>231.66</v>
      </c>
      <c r="N7" s="295">
        <f>SUM(K7:K8)</f>
        <v>261.06</v>
      </c>
      <c r="O7" s="295">
        <f>SUM(L7:L8)</f>
        <v>291.86</v>
      </c>
    </row>
    <row r="8" spans="1:15" s="113" customFormat="1" ht="18.75" customHeight="1" x14ac:dyDescent="0.25">
      <c r="A8" s="298"/>
      <c r="B8" s="300"/>
      <c r="C8" s="301"/>
      <c r="D8" s="301"/>
      <c r="E8" s="190" t="s">
        <v>2</v>
      </c>
      <c r="F8" s="171">
        <v>220</v>
      </c>
      <c r="G8" s="166">
        <v>3</v>
      </c>
      <c r="H8" s="158">
        <v>3</v>
      </c>
      <c r="I8" s="191">
        <v>3</v>
      </c>
      <c r="J8" s="165">
        <f t="shared" si="0"/>
        <v>0.66</v>
      </c>
      <c r="K8" s="165">
        <f>F8*H8/1000</f>
        <v>0.66</v>
      </c>
      <c r="L8" s="165">
        <f>F8*I8/1000</f>
        <v>0.66</v>
      </c>
      <c r="M8" s="279"/>
      <c r="N8" s="296"/>
      <c r="O8" s="296"/>
    </row>
    <row r="9" spans="1:15" s="113" customFormat="1" ht="16.5" customHeight="1" x14ac:dyDescent="0.25">
      <c r="A9" s="436" t="s">
        <v>36</v>
      </c>
      <c r="B9" s="439">
        <v>100</v>
      </c>
      <c r="C9" s="313" t="s">
        <v>104</v>
      </c>
      <c r="D9" s="313" t="s">
        <v>105</v>
      </c>
      <c r="E9" s="51" t="s">
        <v>39</v>
      </c>
      <c r="F9" s="48">
        <v>418.00000000000006</v>
      </c>
      <c r="G9" s="52">
        <v>37</v>
      </c>
      <c r="H9" s="218">
        <v>48</v>
      </c>
      <c r="I9" s="159">
        <v>55</v>
      </c>
      <c r="J9" s="11">
        <f t="shared" si="0"/>
        <v>15.466000000000001</v>
      </c>
      <c r="K9" s="232">
        <f>F9*H9/1000</f>
        <v>20.064000000000004</v>
      </c>
      <c r="L9" s="48">
        <f>F9*I9/1000</f>
        <v>22.990000000000002</v>
      </c>
      <c r="M9" s="310">
        <f>SUM(J9:J11)</f>
        <v>30.412800000000004</v>
      </c>
      <c r="N9" s="384">
        <f>SUM(K9:K11)</f>
        <v>38.747500000000002</v>
      </c>
      <c r="O9" s="384">
        <f>SUM(L9:L11)</f>
        <v>45.410200000000003</v>
      </c>
    </row>
    <row r="10" spans="1:15" s="113" customFormat="1" ht="18" customHeight="1" x14ac:dyDescent="0.25">
      <c r="A10" s="437"/>
      <c r="B10" s="440"/>
      <c r="C10" s="313"/>
      <c r="D10" s="313"/>
      <c r="E10" s="51" t="s">
        <v>3</v>
      </c>
      <c r="F10" s="48">
        <v>3736.7000000000003</v>
      </c>
      <c r="G10" s="52">
        <v>4</v>
      </c>
      <c r="H10" s="218">
        <v>5</v>
      </c>
      <c r="I10" s="159">
        <v>6</v>
      </c>
      <c r="J10" s="11">
        <f t="shared" si="0"/>
        <v>14.946800000000001</v>
      </c>
      <c r="K10" s="232">
        <f t="shared" ref="K10:K11" si="1">F10*H10/1000</f>
        <v>18.683499999999999</v>
      </c>
      <c r="L10" s="48">
        <f t="shared" ref="L10:L11" si="2">F10*I10/1000</f>
        <v>22.420200000000001</v>
      </c>
      <c r="M10" s="311"/>
      <c r="N10" s="352"/>
      <c r="O10" s="352"/>
    </row>
    <row r="11" spans="1:15" s="113" customFormat="1" ht="18" customHeight="1" x14ac:dyDescent="0.25">
      <c r="A11" s="438"/>
      <c r="B11" s="441"/>
      <c r="C11" s="313"/>
      <c r="D11" s="313"/>
      <c r="E11" s="51" t="s">
        <v>30</v>
      </c>
      <c r="F11" s="48">
        <v>0</v>
      </c>
      <c r="G11" s="52">
        <v>73</v>
      </c>
      <c r="H11" s="218">
        <v>95</v>
      </c>
      <c r="I11" s="159">
        <v>110</v>
      </c>
      <c r="J11" s="11">
        <f t="shared" si="0"/>
        <v>0</v>
      </c>
      <c r="K11" s="232">
        <f t="shared" si="1"/>
        <v>0</v>
      </c>
      <c r="L11" s="48">
        <f t="shared" si="2"/>
        <v>0</v>
      </c>
      <c r="M11" s="312"/>
      <c r="N11" s="353"/>
      <c r="O11" s="353"/>
    </row>
    <row r="12" spans="1:15" s="113" customFormat="1" ht="18" customHeight="1" x14ac:dyDescent="0.25">
      <c r="A12" s="154" t="s">
        <v>110</v>
      </c>
      <c r="B12" s="155">
        <v>100</v>
      </c>
      <c r="C12" s="156">
        <v>100</v>
      </c>
      <c r="D12" s="156">
        <v>100</v>
      </c>
      <c r="E12" s="125" t="s">
        <v>111</v>
      </c>
      <c r="F12" s="261">
        <v>1420</v>
      </c>
      <c r="G12" s="261">
        <v>100</v>
      </c>
      <c r="H12" s="261">
        <v>100</v>
      </c>
      <c r="I12" s="261">
        <v>100</v>
      </c>
      <c r="J12" s="261">
        <f t="shared" ref="J12:J17" si="3">F12*G12/1000</f>
        <v>142</v>
      </c>
      <c r="K12" s="261">
        <f t="shared" ref="K12" si="4">F12*H12/1000</f>
        <v>142</v>
      </c>
      <c r="L12" s="261">
        <f t="shared" ref="L12" si="5">F12*I12/1000</f>
        <v>142</v>
      </c>
      <c r="M12" s="261">
        <f t="shared" ref="M12:O12" si="6">SUM(J12)</f>
        <v>142</v>
      </c>
      <c r="N12" s="261">
        <f t="shared" si="6"/>
        <v>142</v>
      </c>
      <c r="O12" s="261">
        <f t="shared" si="6"/>
        <v>142</v>
      </c>
    </row>
    <row r="13" spans="1:15" s="113" customFormat="1" x14ac:dyDescent="0.25">
      <c r="A13" s="297" t="s">
        <v>45</v>
      </c>
      <c r="B13" s="299">
        <v>200</v>
      </c>
      <c r="C13" s="321">
        <v>200</v>
      </c>
      <c r="D13" s="321">
        <v>200</v>
      </c>
      <c r="E13" s="172" t="s">
        <v>75</v>
      </c>
      <c r="F13" s="171">
        <v>990.00000000000011</v>
      </c>
      <c r="G13" s="213">
        <v>24</v>
      </c>
      <c r="H13" s="218">
        <v>24</v>
      </c>
      <c r="I13" s="218">
        <v>24</v>
      </c>
      <c r="J13" s="229">
        <f t="shared" si="3"/>
        <v>23.760000000000005</v>
      </c>
      <c r="K13" s="229">
        <f>F13*H13/1000</f>
        <v>23.760000000000005</v>
      </c>
      <c r="L13" s="229">
        <f>F13*I13/1000</f>
        <v>23.760000000000005</v>
      </c>
      <c r="M13" s="305">
        <f>SUM(J13:J17)</f>
        <v>31.453500000000005</v>
      </c>
      <c r="N13" s="322">
        <f>SUM(K13:K17)</f>
        <v>31.453500000000005</v>
      </c>
      <c r="O13" s="305">
        <f>SUM(L13:L17)</f>
        <v>31.453500000000005</v>
      </c>
    </row>
    <row r="14" spans="1:15" s="113" customFormat="1" x14ac:dyDescent="0.25">
      <c r="A14" s="334"/>
      <c r="B14" s="335"/>
      <c r="C14" s="321"/>
      <c r="D14" s="321"/>
      <c r="E14" s="125" t="s">
        <v>20</v>
      </c>
      <c r="F14" s="7">
        <v>650</v>
      </c>
      <c r="G14" s="148">
        <v>10</v>
      </c>
      <c r="H14" s="218">
        <v>10</v>
      </c>
      <c r="I14" s="218">
        <v>10</v>
      </c>
      <c r="J14" s="229">
        <f t="shared" si="3"/>
        <v>6.5</v>
      </c>
      <c r="K14" s="229">
        <f t="shared" ref="K14:K17" si="7">F14*H14/1000</f>
        <v>6.5</v>
      </c>
      <c r="L14" s="229">
        <f t="shared" ref="L14:L17" si="8">F14*I14/1000</f>
        <v>6.5</v>
      </c>
      <c r="M14" s="305"/>
      <c r="N14" s="323"/>
      <c r="O14" s="305"/>
    </row>
    <row r="15" spans="1:15" s="113" customFormat="1" x14ac:dyDescent="0.25">
      <c r="A15" s="334"/>
      <c r="B15" s="335"/>
      <c r="C15" s="321"/>
      <c r="D15" s="321"/>
      <c r="E15" s="125" t="s">
        <v>76</v>
      </c>
      <c r="F15" s="171">
        <v>3080.0000000000005</v>
      </c>
      <c r="G15" s="148">
        <v>0.2</v>
      </c>
      <c r="H15" s="218">
        <v>0.2</v>
      </c>
      <c r="I15" s="218">
        <v>0.2</v>
      </c>
      <c r="J15" s="229">
        <f t="shared" si="3"/>
        <v>0.6160000000000001</v>
      </c>
      <c r="K15" s="229">
        <f t="shared" si="7"/>
        <v>0.6160000000000001</v>
      </c>
      <c r="L15" s="229">
        <f t="shared" si="8"/>
        <v>0.6160000000000001</v>
      </c>
      <c r="M15" s="305"/>
      <c r="N15" s="323"/>
      <c r="O15" s="305"/>
    </row>
    <row r="16" spans="1:15" s="113" customFormat="1" x14ac:dyDescent="0.25">
      <c r="A16" s="334"/>
      <c r="B16" s="335"/>
      <c r="C16" s="321"/>
      <c r="D16" s="321"/>
      <c r="E16" s="125" t="s">
        <v>19</v>
      </c>
      <c r="F16" s="7">
        <v>0</v>
      </c>
      <c r="G16" s="148">
        <v>190</v>
      </c>
      <c r="H16" s="218">
        <v>190</v>
      </c>
      <c r="I16" s="218">
        <v>190</v>
      </c>
      <c r="J16" s="229">
        <f t="shared" si="3"/>
        <v>0</v>
      </c>
      <c r="K16" s="229">
        <f t="shared" si="7"/>
        <v>0</v>
      </c>
      <c r="L16" s="229">
        <f t="shared" si="8"/>
        <v>0</v>
      </c>
      <c r="M16" s="305"/>
      <c r="N16" s="323"/>
      <c r="O16" s="305"/>
    </row>
    <row r="17" spans="1:16" s="113" customFormat="1" x14ac:dyDescent="0.25">
      <c r="A17" s="334"/>
      <c r="B17" s="300"/>
      <c r="C17" s="321"/>
      <c r="D17" s="321"/>
      <c r="E17" s="172" t="s">
        <v>56</v>
      </c>
      <c r="F17" s="171">
        <v>8250</v>
      </c>
      <c r="G17" s="148">
        <v>7.0000000000000007E-2</v>
      </c>
      <c r="H17" s="218">
        <v>7.0000000000000007E-2</v>
      </c>
      <c r="I17" s="218">
        <v>7.0000000000000007E-2</v>
      </c>
      <c r="J17" s="229">
        <f t="shared" si="3"/>
        <v>0.57750000000000001</v>
      </c>
      <c r="K17" s="229">
        <f t="shared" si="7"/>
        <v>0.57750000000000001</v>
      </c>
      <c r="L17" s="229">
        <f t="shared" si="8"/>
        <v>0.57750000000000001</v>
      </c>
      <c r="M17" s="305"/>
      <c r="N17" s="323"/>
      <c r="O17" s="305"/>
    </row>
    <row r="18" spans="1:16" ht="15" customHeight="1" x14ac:dyDescent="0.25">
      <c r="A18" s="26" t="s">
        <v>6</v>
      </c>
      <c r="B18" s="27">
        <v>20</v>
      </c>
      <c r="C18" s="27">
        <v>35</v>
      </c>
      <c r="D18" s="27">
        <v>40</v>
      </c>
      <c r="E18" s="28" t="s">
        <v>7</v>
      </c>
      <c r="F18" s="11">
        <v>424.6</v>
      </c>
      <c r="G18" s="126">
        <v>20</v>
      </c>
      <c r="H18" s="126">
        <v>35</v>
      </c>
      <c r="I18" s="126">
        <v>40</v>
      </c>
      <c r="J18" s="194">
        <f>F18*G18/1000</f>
        <v>8.4920000000000009</v>
      </c>
      <c r="K18" s="194">
        <f>F18*H18/1000</f>
        <v>14.861000000000001</v>
      </c>
      <c r="L18" s="194">
        <f>F18*I18/1000</f>
        <v>16.984000000000002</v>
      </c>
      <c r="M18" s="230">
        <f>SUM(J18:J18)</f>
        <v>8.4920000000000009</v>
      </c>
      <c r="N18" s="194">
        <f>SUM(K18)</f>
        <v>14.861000000000001</v>
      </c>
      <c r="O18" s="194">
        <f>SUM(L18)</f>
        <v>16.984000000000002</v>
      </c>
      <c r="P18" s="113"/>
    </row>
    <row r="19" spans="1:16" x14ac:dyDescent="0.25">
      <c r="A19" s="30" t="s">
        <v>8</v>
      </c>
      <c r="B19" s="114"/>
      <c r="C19" s="114"/>
      <c r="D19" s="114"/>
      <c r="E19" s="31"/>
      <c r="F19" s="32"/>
      <c r="G19" s="38"/>
      <c r="H19" s="33"/>
      <c r="I19" s="33"/>
      <c r="J19" s="131"/>
      <c r="K19" s="131"/>
      <c r="L19" s="131"/>
      <c r="M19" s="131"/>
      <c r="N19" s="103"/>
      <c r="O19" s="103"/>
    </row>
    <row r="20" spans="1:16" x14ac:dyDescent="0.25">
      <c r="A20" s="420"/>
      <c r="B20" s="420"/>
      <c r="C20" s="420"/>
      <c r="D20" s="420"/>
      <c r="E20" s="420"/>
      <c r="F20" s="420"/>
      <c r="G20" s="420"/>
      <c r="H20" s="420"/>
      <c r="I20" s="420"/>
      <c r="J20" s="420"/>
      <c r="K20" s="420"/>
      <c r="L20" s="420"/>
      <c r="M20" s="420"/>
      <c r="N20" s="60"/>
      <c r="O20" s="60"/>
    </row>
    <row r="21" spans="1:16" x14ac:dyDescent="0.25">
      <c r="A21" s="425" t="s">
        <v>78</v>
      </c>
      <c r="B21" s="426"/>
      <c r="C21" s="426"/>
      <c r="D21" s="426"/>
      <c r="E21" s="426"/>
      <c r="F21" s="426"/>
      <c r="G21" s="426"/>
      <c r="H21" s="426"/>
      <c r="I21" s="426"/>
      <c r="J21" s="426"/>
      <c r="K21" s="129"/>
      <c r="L21" s="129"/>
      <c r="M21" s="16">
        <f>SUM(M7:M18)</f>
        <v>444.01830000000007</v>
      </c>
      <c r="N21" s="16">
        <f>SUM(N7:N18)</f>
        <v>488.12200000000001</v>
      </c>
      <c r="O21" s="16">
        <f t="shared" ref="O21" si="9">SUM(O7:O18)</f>
        <v>527.70770000000005</v>
      </c>
    </row>
    <row r="22" spans="1:16" x14ac:dyDescent="0.25">
      <c r="A22" s="434" t="s">
        <v>77</v>
      </c>
      <c r="B22" s="435"/>
      <c r="C22" s="435"/>
      <c r="D22" s="435"/>
      <c r="E22" s="435"/>
      <c r="F22" s="435"/>
      <c r="G22" s="435"/>
      <c r="H22" s="435"/>
      <c r="I22" s="435"/>
      <c r="J22" s="435"/>
      <c r="K22" s="130"/>
      <c r="L22" s="130"/>
      <c r="M22" s="17">
        <f>M21*1.12</f>
        <v>497.30049600000012</v>
      </c>
      <c r="N22" s="17">
        <f t="shared" ref="N22:O22" si="10">N21*1.12</f>
        <v>546.69664000000012</v>
      </c>
      <c r="O22" s="17">
        <f t="shared" si="10"/>
        <v>591.03262400000006</v>
      </c>
    </row>
    <row r="23" spans="1:16" x14ac:dyDescent="0.25">
      <c r="A23" s="431" t="s">
        <v>87</v>
      </c>
      <c r="B23" s="431"/>
      <c r="C23" s="431"/>
      <c r="D23" s="431"/>
      <c r="E23" s="431"/>
      <c r="F23" s="431"/>
      <c r="G23" s="431"/>
      <c r="H23" s="431"/>
      <c r="I23" s="431"/>
      <c r="J23" s="432"/>
      <c r="K23" s="153"/>
      <c r="L23" s="153"/>
      <c r="M23" s="118">
        <f>('3-1'!M19+'3-2'!M19+'3-3'!M23+'3-4'!M22+'3-5'!M21)/5</f>
        <v>505.40674999999999</v>
      </c>
      <c r="N23" s="118">
        <f>('3-1'!N19+'3-2'!N19+'3-3'!N23+'3-4'!N22+'3-5'!N21)/5</f>
        <v>599.03198999999995</v>
      </c>
      <c r="O23" s="118">
        <f>('3-1'!O19+'3-2'!O19+'3-3'!O23+'3-4'!O22+'3-5'!O21)/5</f>
        <v>645.32301000000007</v>
      </c>
    </row>
    <row r="24" spans="1:16" x14ac:dyDescent="0.25">
      <c r="A24" s="433" t="s">
        <v>90</v>
      </c>
      <c r="B24" s="433"/>
      <c r="C24" s="433"/>
      <c r="D24" s="433"/>
      <c r="E24" s="433"/>
      <c r="F24" s="433"/>
      <c r="G24" s="433"/>
      <c r="H24" s="433"/>
      <c r="I24" s="433"/>
      <c r="J24" s="433"/>
      <c r="K24" s="152"/>
      <c r="L24" s="152"/>
      <c r="M24" s="256">
        <f>M23*1.12</f>
        <v>566.05556000000001</v>
      </c>
      <c r="N24" s="256">
        <f t="shared" ref="N24:O24" si="11">N23*1.12</f>
        <v>670.91582879999999</v>
      </c>
      <c r="O24" s="256">
        <f t="shared" si="11"/>
        <v>722.76177120000011</v>
      </c>
    </row>
    <row r="25" spans="1:16" ht="15" customHeight="1" x14ac:dyDescent="0.25">
      <c r="A25" s="40"/>
      <c r="B25" s="3"/>
      <c r="C25" s="3"/>
      <c r="D25" s="3"/>
      <c r="E25" s="3"/>
      <c r="F25" s="120"/>
      <c r="G25" s="3"/>
      <c r="H25" s="3"/>
      <c r="I25" s="3"/>
      <c r="J25" s="3"/>
      <c r="K25" s="3"/>
      <c r="L25" s="3"/>
    </row>
    <row r="26" spans="1:16" s="113" customFormat="1" ht="24.75" customHeight="1" x14ac:dyDescent="0.35">
      <c r="A26" s="116"/>
      <c r="B26" s="116"/>
      <c r="C26" s="116"/>
      <c r="D26" s="116"/>
      <c r="M26" s="2"/>
    </row>
    <row r="27" spans="1:16" s="113" customFormat="1" ht="30" customHeight="1" x14ac:dyDescent="0.35">
      <c r="A27" s="116"/>
      <c r="B27" s="116"/>
      <c r="C27" s="116"/>
      <c r="D27" s="116"/>
      <c r="M27" s="2"/>
    </row>
    <row r="33" spans="1:6" ht="15" customHeight="1" x14ac:dyDescent="0.25">
      <c r="A33" s="1"/>
      <c r="F33" s="2"/>
    </row>
    <row r="35" spans="1:6" ht="15" customHeight="1" x14ac:dyDescent="0.25">
      <c r="A35" s="1"/>
      <c r="F35" s="2"/>
    </row>
    <row r="37" spans="1:6" ht="15" customHeight="1" x14ac:dyDescent="0.25">
      <c r="A37" s="1"/>
      <c r="F37" s="2"/>
    </row>
    <row r="38" spans="1:6" ht="15" customHeight="1" x14ac:dyDescent="0.25">
      <c r="A38" s="1"/>
      <c r="F38" s="2"/>
    </row>
    <row r="39" spans="1:6" ht="15" customHeight="1" x14ac:dyDescent="0.25">
      <c r="A39" s="1"/>
      <c r="F39" s="2"/>
    </row>
    <row r="41" spans="1:6" ht="15" customHeight="1" x14ac:dyDescent="0.25">
      <c r="A41" s="1"/>
      <c r="F41" s="2"/>
    </row>
    <row r="42" spans="1:6" ht="15" customHeight="1" x14ac:dyDescent="0.25">
      <c r="A42" s="1"/>
      <c r="F42" s="2"/>
    </row>
    <row r="43" spans="1:6" ht="15" customHeight="1" x14ac:dyDescent="0.25">
      <c r="A43" s="1"/>
      <c r="F43" s="2"/>
    </row>
    <row r="46" spans="1:6" ht="15" customHeight="1" x14ac:dyDescent="0.25">
      <c r="A46" s="1"/>
      <c r="F46" s="2"/>
    </row>
    <row r="48" spans="1:6" ht="15" customHeight="1" x14ac:dyDescent="0.25">
      <c r="A48" s="1"/>
      <c r="F48" s="2"/>
    </row>
    <row r="51" spans="1:6" ht="15" customHeight="1" x14ac:dyDescent="0.25">
      <c r="A51" s="1"/>
      <c r="F51" s="2"/>
    </row>
    <row r="52" spans="1:6" ht="15" customHeight="1" x14ac:dyDescent="0.25">
      <c r="A52" s="1"/>
      <c r="F52" s="2"/>
    </row>
    <row r="54" spans="1:6" ht="15" customHeight="1" x14ac:dyDescent="0.25">
      <c r="A54" s="1"/>
      <c r="F54" s="2"/>
    </row>
    <row r="55" spans="1:6" ht="15" customHeight="1" x14ac:dyDescent="0.25">
      <c r="A55" s="1"/>
      <c r="F55" s="2"/>
    </row>
    <row r="62" spans="1:6" ht="15" customHeight="1" x14ac:dyDescent="0.25">
      <c r="A62" s="1"/>
      <c r="F62" s="2"/>
    </row>
    <row r="64" spans="1:6" ht="15" customHeight="1" x14ac:dyDescent="0.25">
      <c r="A64" s="1"/>
      <c r="F64" s="2"/>
    </row>
    <row r="66" spans="1:6" ht="15" customHeight="1" x14ac:dyDescent="0.25">
      <c r="A66" s="1"/>
      <c r="F66" s="2"/>
    </row>
    <row r="67" spans="1:6" ht="15" customHeight="1" x14ac:dyDescent="0.25">
      <c r="A67" s="1"/>
      <c r="F67" s="2"/>
    </row>
    <row r="68" spans="1:6" ht="15" customHeight="1" x14ac:dyDescent="0.25">
      <c r="A68" s="1"/>
      <c r="F68" s="2"/>
    </row>
    <row r="70" spans="1:6" ht="15" customHeight="1" x14ac:dyDescent="0.25">
      <c r="A70" s="1"/>
      <c r="F70" s="2"/>
    </row>
    <row r="71" spans="1:6" ht="15" customHeight="1" x14ac:dyDescent="0.25">
      <c r="A71" s="1"/>
      <c r="F71" s="2"/>
    </row>
    <row r="72" spans="1:6" ht="15" customHeight="1" x14ac:dyDescent="0.25">
      <c r="A72" s="1"/>
      <c r="F72" s="2"/>
    </row>
    <row r="75" spans="1:6" ht="15" customHeight="1" x14ac:dyDescent="0.25">
      <c r="A75" s="1"/>
      <c r="F75" s="2"/>
    </row>
    <row r="77" spans="1:6" ht="15" customHeight="1" x14ac:dyDescent="0.25">
      <c r="A77" s="1"/>
      <c r="F77" s="2"/>
    </row>
    <row r="80" spans="1:6" ht="15" customHeight="1" x14ac:dyDescent="0.25">
      <c r="A80" s="1"/>
      <c r="F80" s="2"/>
    </row>
    <row r="81" spans="1:6" ht="15" customHeight="1" x14ac:dyDescent="0.25">
      <c r="A81" s="1"/>
      <c r="F81" s="2"/>
    </row>
    <row r="83" spans="1:6" ht="15" customHeight="1" x14ac:dyDescent="0.25">
      <c r="A83" s="1"/>
      <c r="F83" s="2"/>
    </row>
    <row r="84" spans="1:6" ht="15" customHeight="1" x14ac:dyDescent="0.25">
      <c r="A84" s="1"/>
      <c r="F84" s="2"/>
    </row>
    <row r="91" spans="1:6" ht="15" customHeight="1" x14ac:dyDescent="0.25">
      <c r="A91" s="1"/>
      <c r="F91" s="2"/>
    </row>
    <row r="93" spans="1:6" ht="15" customHeight="1" x14ac:dyDescent="0.25">
      <c r="A93" s="1"/>
      <c r="F93" s="2"/>
    </row>
    <row r="95" spans="1:6" ht="15" customHeight="1" x14ac:dyDescent="0.25">
      <c r="A95" s="1"/>
      <c r="F95" s="2"/>
    </row>
    <row r="96" spans="1:6" ht="15" customHeight="1" x14ac:dyDescent="0.25">
      <c r="A96" s="1"/>
      <c r="F96" s="2"/>
    </row>
    <row r="97" spans="1:6" ht="15" customHeight="1" x14ac:dyDescent="0.25">
      <c r="A97" s="1"/>
      <c r="F97" s="2"/>
    </row>
    <row r="99" spans="1:6" ht="15" customHeight="1" x14ac:dyDescent="0.25">
      <c r="A99" s="1"/>
      <c r="F99" s="2"/>
    </row>
    <row r="100" spans="1:6" ht="15" customHeight="1" x14ac:dyDescent="0.25">
      <c r="A100" s="1"/>
      <c r="F100" s="2"/>
    </row>
    <row r="101" spans="1:6" ht="15" customHeight="1" x14ac:dyDescent="0.25">
      <c r="A101" s="1"/>
      <c r="F101" s="2"/>
    </row>
    <row r="104" spans="1:6" ht="15" customHeight="1" x14ac:dyDescent="0.25">
      <c r="A104" s="1"/>
      <c r="F104" s="2"/>
    </row>
    <row r="106" spans="1:6" ht="15" customHeight="1" x14ac:dyDescent="0.25">
      <c r="A106" s="1"/>
      <c r="F106" s="2"/>
    </row>
    <row r="109" spans="1:6" ht="15" customHeight="1" x14ac:dyDescent="0.25">
      <c r="A109" s="1"/>
      <c r="F109" s="2"/>
    </row>
    <row r="110" spans="1:6" ht="15" customHeight="1" x14ac:dyDescent="0.25">
      <c r="A110" s="1"/>
      <c r="F110" s="2"/>
    </row>
    <row r="112" spans="1:6" ht="15" customHeight="1" x14ac:dyDescent="0.25">
      <c r="A112" s="1"/>
      <c r="F112" s="2"/>
    </row>
    <row r="113" spans="1:6" ht="15" customHeight="1" x14ac:dyDescent="0.25">
      <c r="A113" s="1"/>
      <c r="F113" s="2"/>
    </row>
    <row r="120" spans="1:6" ht="15" customHeight="1" x14ac:dyDescent="0.25">
      <c r="A120" s="1"/>
      <c r="F120" s="2"/>
    </row>
    <row r="122" spans="1:6" ht="15" customHeight="1" x14ac:dyDescent="0.25">
      <c r="A122" s="1"/>
      <c r="F122" s="2"/>
    </row>
    <row r="124" spans="1:6" ht="15" customHeight="1" x14ac:dyDescent="0.25">
      <c r="A124" s="1"/>
      <c r="F124" s="2"/>
    </row>
    <row r="125" spans="1:6" ht="15" customHeight="1" x14ac:dyDescent="0.25">
      <c r="A125" s="1"/>
      <c r="F125" s="2"/>
    </row>
    <row r="126" spans="1:6" ht="15" customHeight="1" x14ac:dyDescent="0.25">
      <c r="A126" s="1"/>
      <c r="F126" s="2"/>
    </row>
    <row r="128" spans="1:6" ht="15" customHeight="1" x14ac:dyDescent="0.25">
      <c r="A128" s="1"/>
      <c r="F128" s="2"/>
    </row>
    <row r="129" spans="1:6" ht="15" customHeight="1" x14ac:dyDescent="0.25">
      <c r="A129" s="1"/>
      <c r="F129" s="2"/>
    </row>
    <row r="130" spans="1:6" ht="15" customHeight="1" x14ac:dyDescent="0.25">
      <c r="A130" s="1"/>
      <c r="F130" s="2"/>
    </row>
    <row r="133" spans="1:6" ht="15" customHeight="1" x14ac:dyDescent="0.25">
      <c r="A133" s="1"/>
      <c r="F133" s="2"/>
    </row>
    <row r="135" spans="1:6" ht="15" customHeight="1" x14ac:dyDescent="0.25">
      <c r="A135" s="1"/>
      <c r="F135" s="2"/>
    </row>
    <row r="138" spans="1:6" ht="15" customHeight="1" x14ac:dyDescent="0.25">
      <c r="A138" s="1"/>
      <c r="F138" s="2"/>
    </row>
    <row r="139" spans="1:6" ht="15" customHeight="1" x14ac:dyDescent="0.25">
      <c r="A139" s="1"/>
      <c r="F139" s="2"/>
    </row>
    <row r="141" spans="1:6" ht="15" customHeight="1" x14ac:dyDescent="0.25">
      <c r="A141" s="1"/>
      <c r="F141" s="2"/>
    </row>
    <row r="142" spans="1:6" ht="15" customHeight="1" x14ac:dyDescent="0.25">
      <c r="A142" s="1"/>
      <c r="F142" s="2"/>
    </row>
  </sheetData>
  <mergeCells count="33">
    <mergeCell ref="A23:J23"/>
    <mergeCell ref="A24:J24"/>
    <mergeCell ref="A22:J22"/>
    <mergeCell ref="A7:A8"/>
    <mergeCell ref="B7:B8"/>
    <mergeCell ref="C7:C8"/>
    <mergeCell ref="D7:D8"/>
    <mergeCell ref="A20:M20"/>
    <mergeCell ref="A21:J21"/>
    <mergeCell ref="B13:B17"/>
    <mergeCell ref="A13:A17"/>
    <mergeCell ref="M13:M17"/>
    <mergeCell ref="A9:A11"/>
    <mergeCell ref="B9:B11"/>
    <mergeCell ref="C9:C11"/>
    <mergeCell ref="N13:N17"/>
    <mergeCell ref="O13:O17"/>
    <mergeCell ref="C13:C17"/>
    <mergeCell ref="D13:D17"/>
    <mergeCell ref="D9:D11"/>
    <mergeCell ref="A5:A6"/>
    <mergeCell ref="F5:F6"/>
    <mergeCell ref="E5:E6"/>
    <mergeCell ref="G5:I5"/>
    <mergeCell ref="B5:D5"/>
    <mergeCell ref="J5:L5"/>
    <mergeCell ref="M5:O5"/>
    <mergeCell ref="N7:N8"/>
    <mergeCell ref="O7:O8"/>
    <mergeCell ref="M9:M11"/>
    <mergeCell ref="N9:N11"/>
    <mergeCell ref="O9:O11"/>
    <mergeCell ref="M7:M8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25"/>
  <sheetViews>
    <sheetView view="pageBreakPreview" zoomScale="90" zoomScaleNormal="100" zoomScaleSheetLayoutView="90" workbookViewId="0">
      <selection activeCell="E31" sqref="E31"/>
    </sheetView>
  </sheetViews>
  <sheetFormatPr defaultRowHeight="15" x14ac:dyDescent="0.25"/>
  <cols>
    <col min="1" max="1" width="25" style="1" bestFit="1" customWidth="1"/>
    <col min="2" max="2" width="9.42578125" style="1" customWidth="1"/>
    <col min="3" max="4" width="9.42578125" style="113" customWidth="1"/>
    <col min="5" max="5" width="30.42578125" style="1" customWidth="1"/>
    <col min="6" max="6" width="9.140625" style="2"/>
    <col min="7" max="7" width="11.28515625" style="1" customWidth="1"/>
    <col min="8" max="8" width="11" style="113" customWidth="1"/>
    <col min="9" max="9" width="11.28515625" style="113" customWidth="1"/>
    <col min="10" max="10" width="9.5703125" style="1" customWidth="1"/>
    <col min="11" max="12" width="9.5703125" style="113" customWidth="1"/>
    <col min="13" max="13" width="9.42578125" style="1" customWidth="1"/>
    <col min="14" max="14" width="9.5703125" style="1" customWidth="1"/>
    <col min="15" max="15" width="10.42578125" style="1" customWidth="1"/>
    <col min="16" max="16384" width="9.140625" style="1"/>
  </cols>
  <sheetData>
    <row r="3" spans="1:15" x14ac:dyDescent="0.25">
      <c r="A3" s="3" t="s">
        <v>112</v>
      </c>
    </row>
    <row r="5" spans="1:15" ht="26.25" customHeight="1" x14ac:dyDescent="0.25">
      <c r="A5" s="284" t="s">
        <v>9</v>
      </c>
      <c r="B5" s="285" t="s">
        <v>10</v>
      </c>
      <c r="C5" s="286"/>
      <c r="D5" s="287"/>
      <c r="E5" s="288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32.25" customHeight="1" x14ac:dyDescent="0.25">
      <c r="A6" s="284"/>
      <c r="B6" s="4" t="s">
        <v>0</v>
      </c>
      <c r="C6" s="124" t="s">
        <v>99</v>
      </c>
      <c r="D6" s="124" t="s">
        <v>100</v>
      </c>
      <c r="E6" s="289"/>
      <c r="F6" s="291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15" ht="18.75" customHeight="1" x14ac:dyDescent="0.25">
      <c r="A7" s="297" t="s">
        <v>95</v>
      </c>
      <c r="B7" s="313" t="s">
        <v>28</v>
      </c>
      <c r="C7" s="350" t="s">
        <v>101</v>
      </c>
      <c r="D7" s="350" t="s">
        <v>102</v>
      </c>
      <c r="E7" s="100" t="s">
        <v>92</v>
      </c>
      <c r="F7" s="7">
        <v>3520.0000000000005</v>
      </c>
      <c r="G7" s="126">
        <v>75</v>
      </c>
      <c r="H7" s="235">
        <v>86</v>
      </c>
      <c r="I7" s="235">
        <v>96</v>
      </c>
      <c r="J7" s="45">
        <f t="shared" ref="J7:J20" si="0">F7*G7/1000</f>
        <v>264.00000000000006</v>
      </c>
      <c r="K7" s="45">
        <f>F7*H7/1000</f>
        <v>302.72000000000008</v>
      </c>
      <c r="L7" s="45">
        <f>F7*I7/1000</f>
        <v>337.92000000000007</v>
      </c>
      <c r="M7" s="310">
        <f>SUM(J7:J12)</f>
        <v>308.65670000000006</v>
      </c>
      <c r="N7" s="354">
        <f>SUM(K7:K12)</f>
        <v>354.21430000000009</v>
      </c>
      <c r="O7" s="355">
        <f>SUM(L7:L12)</f>
        <v>396.61270000000007</v>
      </c>
    </row>
    <row r="8" spans="1:15" ht="15" customHeight="1" x14ac:dyDescent="0.25">
      <c r="A8" s="297"/>
      <c r="B8" s="313"/>
      <c r="C8" s="350"/>
      <c r="D8" s="350"/>
      <c r="E8" s="49" t="s">
        <v>16</v>
      </c>
      <c r="F8" s="50">
        <v>376.20000000000005</v>
      </c>
      <c r="G8" s="126">
        <v>14</v>
      </c>
      <c r="H8" s="235">
        <v>16</v>
      </c>
      <c r="I8" s="235">
        <v>18</v>
      </c>
      <c r="J8" s="45">
        <f t="shared" si="0"/>
        <v>5.2668000000000008</v>
      </c>
      <c r="K8" s="45">
        <f t="shared" ref="K8:K12" si="1">F8*H8/1000</f>
        <v>6.0192000000000005</v>
      </c>
      <c r="L8" s="45">
        <f t="shared" ref="L8:L12" si="2">F8*I8/1000</f>
        <v>6.7716000000000003</v>
      </c>
      <c r="M8" s="311"/>
      <c r="N8" s="354"/>
      <c r="O8" s="356"/>
    </row>
    <row r="9" spans="1:15" x14ac:dyDescent="0.25">
      <c r="A9" s="297"/>
      <c r="B9" s="313"/>
      <c r="C9" s="350"/>
      <c r="D9" s="350"/>
      <c r="E9" s="100" t="s">
        <v>5</v>
      </c>
      <c r="F9" s="7">
        <v>360.8</v>
      </c>
      <c r="G9" s="126">
        <v>19</v>
      </c>
      <c r="H9" s="235">
        <v>21</v>
      </c>
      <c r="I9" s="235">
        <v>24</v>
      </c>
      <c r="J9" s="45">
        <f t="shared" si="0"/>
        <v>6.8552</v>
      </c>
      <c r="K9" s="45">
        <f t="shared" si="1"/>
        <v>7.5768000000000004</v>
      </c>
      <c r="L9" s="45">
        <f t="shared" si="2"/>
        <v>8.6592000000000002</v>
      </c>
      <c r="M9" s="311"/>
      <c r="N9" s="354"/>
      <c r="O9" s="356"/>
    </row>
    <row r="10" spans="1:15" x14ac:dyDescent="0.25">
      <c r="A10" s="297"/>
      <c r="B10" s="313"/>
      <c r="C10" s="350"/>
      <c r="D10" s="350"/>
      <c r="E10" s="100" t="s">
        <v>27</v>
      </c>
      <c r="F10" s="13">
        <v>660</v>
      </c>
      <c r="G10" s="126">
        <v>8</v>
      </c>
      <c r="H10" s="150">
        <v>9</v>
      </c>
      <c r="I10" s="150">
        <v>10</v>
      </c>
      <c r="J10" s="45">
        <f t="shared" si="0"/>
        <v>5.28</v>
      </c>
      <c r="K10" s="45">
        <f t="shared" si="1"/>
        <v>5.94</v>
      </c>
      <c r="L10" s="45">
        <f t="shared" si="2"/>
        <v>6.6</v>
      </c>
      <c r="M10" s="311"/>
      <c r="N10" s="354"/>
      <c r="O10" s="356"/>
    </row>
    <row r="11" spans="1:15" ht="15" customHeight="1" x14ac:dyDescent="0.25">
      <c r="A11" s="297"/>
      <c r="B11" s="313"/>
      <c r="C11" s="350"/>
      <c r="D11" s="350"/>
      <c r="E11" s="49" t="s">
        <v>4</v>
      </c>
      <c r="F11" s="50">
        <v>966.90000000000009</v>
      </c>
      <c r="G11" s="126">
        <v>5</v>
      </c>
      <c r="H11" s="150">
        <v>6</v>
      </c>
      <c r="I11" s="150">
        <v>7</v>
      </c>
      <c r="J11" s="45">
        <f t="shared" si="0"/>
        <v>4.8345000000000002</v>
      </c>
      <c r="K11" s="45">
        <f t="shared" si="1"/>
        <v>5.8014000000000001</v>
      </c>
      <c r="L11" s="45">
        <f t="shared" si="2"/>
        <v>6.7683000000000009</v>
      </c>
      <c r="M11" s="311"/>
      <c r="N11" s="354"/>
      <c r="O11" s="356"/>
    </row>
    <row r="12" spans="1:15" x14ac:dyDescent="0.25">
      <c r="A12" s="297"/>
      <c r="B12" s="313"/>
      <c r="C12" s="350"/>
      <c r="D12" s="350"/>
      <c r="E12" s="100" t="s">
        <v>3</v>
      </c>
      <c r="F12" s="7">
        <v>3736.7000000000003</v>
      </c>
      <c r="G12" s="126">
        <v>6</v>
      </c>
      <c r="H12" s="150">
        <v>7</v>
      </c>
      <c r="I12" s="150">
        <v>8</v>
      </c>
      <c r="J12" s="45">
        <f t="shared" si="0"/>
        <v>22.420200000000001</v>
      </c>
      <c r="K12" s="45">
        <f t="shared" si="1"/>
        <v>26.1569</v>
      </c>
      <c r="L12" s="45">
        <f t="shared" si="2"/>
        <v>29.893600000000003</v>
      </c>
      <c r="M12" s="312"/>
      <c r="N12" s="354"/>
      <c r="O12" s="357"/>
    </row>
    <row r="13" spans="1:15" ht="15.75" x14ac:dyDescent="0.25">
      <c r="A13" s="332" t="s">
        <v>83</v>
      </c>
      <c r="B13" s="333">
        <v>100</v>
      </c>
      <c r="C13" s="325">
        <v>130</v>
      </c>
      <c r="D13" s="325">
        <v>150</v>
      </c>
      <c r="E13" s="272" t="s">
        <v>23</v>
      </c>
      <c r="F13" s="11">
        <v>114.4</v>
      </c>
      <c r="G13" s="9">
        <v>143</v>
      </c>
      <c r="H13" s="215">
        <v>186</v>
      </c>
      <c r="I13" s="216">
        <v>215</v>
      </c>
      <c r="J13" s="167">
        <f t="shared" si="0"/>
        <v>16.359200000000001</v>
      </c>
      <c r="K13" s="167">
        <f>F13*H13/1000</f>
        <v>21.278400000000001</v>
      </c>
      <c r="L13" s="167">
        <f>F13*I13/1000</f>
        <v>24.596</v>
      </c>
      <c r="M13" s="337">
        <f>SUM(J13:J19)</f>
        <v>35.275600000000004</v>
      </c>
      <c r="N13" s="318">
        <f>SUM(K13:K19)</f>
        <v>46.113800000000005</v>
      </c>
      <c r="O13" s="318">
        <f>SUM(L13:L19)</f>
        <v>53.920400000000008</v>
      </c>
    </row>
    <row r="14" spans="1:15" s="113" customFormat="1" ht="15.75" x14ac:dyDescent="0.25">
      <c r="A14" s="332"/>
      <c r="B14" s="333"/>
      <c r="C14" s="326"/>
      <c r="D14" s="326"/>
      <c r="E14" s="272" t="s">
        <v>4</v>
      </c>
      <c r="F14" s="11">
        <v>966.90000000000009</v>
      </c>
      <c r="G14" s="9">
        <v>4</v>
      </c>
      <c r="H14" s="215">
        <v>5</v>
      </c>
      <c r="I14" s="216">
        <v>6</v>
      </c>
      <c r="J14" s="167">
        <f t="shared" si="0"/>
        <v>3.8676000000000004</v>
      </c>
      <c r="K14" s="167">
        <f t="shared" ref="K14:K20" si="3">F14*H14/1000</f>
        <v>4.8345000000000002</v>
      </c>
      <c r="L14" s="167">
        <f t="shared" ref="L14:L20" si="4">F14*I14/1000</f>
        <v>5.8014000000000001</v>
      </c>
      <c r="M14" s="338"/>
      <c r="N14" s="319"/>
      <c r="O14" s="319"/>
    </row>
    <row r="15" spans="1:15" s="113" customFormat="1" ht="15.75" x14ac:dyDescent="0.25">
      <c r="A15" s="332"/>
      <c r="B15" s="333"/>
      <c r="C15" s="326"/>
      <c r="D15" s="326"/>
      <c r="E15" s="272" t="s">
        <v>22</v>
      </c>
      <c r="F15" s="11">
        <v>232.10000000000002</v>
      </c>
      <c r="G15" s="9">
        <v>3</v>
      </c>
      <c r="H15" s="215">
        <v>4</v>
      </c>
      <c r="I15" s="217">
        <v>5</v>
      </c>
      <c r="J15" s="167">
        <f t="shared" si="0"/>
        <v>0.69630000000000003</v>
      </c>
      <c r="K15" s="167">
        <f t="shared" si="3"/>
        <v>0.92840000000000011</v>
      </c>
      <c r="L15" s="167">
        <f t="shared" si="4"/>
        <v>1.1605000000000001</v>
      </c>
      <c r="M15" s="338"/>
      <c r="N15" s="319"/>
      <c r="O15" s="319"/>
    </row>
    <row r="16" spans="1:15" s="113" customFormat="1" ht="15.75" x14ac:dyDescent="0.25">
      <c r="A16" s="332"/>
      <c r="B16" s="333"/>
      <c r="C16" s="326"/>
      <c r="D16" s="326"/>
      <c r="E16" s="272" t="s">
        <v>2</v>
      </c>
      <c r="F16" s="11">
        <v>220</v>
      </c>
      <c r="G16" s="9">
        <v>5</v>
      </c>
      <c r="H16" s="215">
        <v>7</v>
      </c>
      <c r="I16" s="217">
        <v>8</v>
      </c>
      <c r="J16" s="167">
        <f t="shared" si="0"/>
        <v>1.1000000000000001</v>
      </c>
      <c r="K16" s="167">
        <f t="shared" si="3"/>
        <v>1.54</v>
      </c>
      <c r="L16" s="167">
        <f t="shared" si="4"/>
        <v>1.76</v>
      </c>
      <c r="M16" s="338"/>
      <c r="N16" s="319"/>
      <c r="O16" s="319"/>
    </row>
    <row r="17" spans="1:15" s="113" customFormat="1" ht="15.75" x14ac:dyDescent="0.25">
      <c r="A17" s="332"/>
      <c r="B17" s="333"/>
      <c r="C17" s="326"/>
      <c r="D17" s="326"/>
      <c r="E17" s="272" t="s">
        <v>21</v>
      </c>
      <c r="F17" s="7">
        <v>1210</v>
      </c>
      <c r="G17" s="9">
        <v>9</v>
      </c>
      <c r="H17" s="215">
        <v>12</v>
      </c>
      <c r="I17" s="217">
        <v>14</v>
      </c>
      <c r="J17" s="167">
        <f t="shared" si="0"/>
        <v>10.89</v>
      </c>
      <c r="K17" s="167">
        <f t="shared" si="3"/>
        <v>14.52</v>
      </c>
      <c r="L17" s="167">
        <f t="shared" si="4"/>
        <v>16.940000000000001</v>
      </c>
      <c r="M17" s="338"/>
      <c r="N17" s="319"/>
      <c r="O17" s="319"/>
    </row>
    <row r="18" spans="1:15" ht="15.75" x14ac:dyDescent="0.25">
      <c r="A18" s="332"/>
      <c r="B18" s="333"/>
      <c r="C18" s="326"/>
      <c r="D18" s="326"/>
      <c r="E18" s="163" t="s">
        <v>46</v>
      </c>
      <c r="F18" s="7">
        <v>412.50000000000006</v>
      </c>
      <c r="G18" s="9">
        <v>1</v>
      </c>
      <c r="H18" s="215">
        <v>1</v>
      </c>
      <c r="I18" s="216">
        <v>1</v>
      </c>
      <c r="J18" s="167">
        <f t="shared" si="0"/>
        <v>0.41250000000000003</v>
      </c>
      <c r="K18" s="167">
        <f t="shared" si="3"/>
        <v>0.41250000000000003</v>
      </c>
      <c r="L18" s="167">
        <f t="shared" si="4"/>
        <v>0.41250000000000003</v>
      </c>
      <c r="M18" s="338"/>
      <c r="N18" s="319"/>
      <c r="O18" s="319"/>
    </row>
    <row r="19" spans="1:15" ht="15.75" x14ac:dyDescent="0.25">
      <c r="A19" s="332"/>
      <c r="B19" s="333"/>
      <c r="C19" s="327"/>
      <c r="D19" s="327"/>
      <c r="E19" s="163" t="s">
        <v>20</v>
      </c>
      <c r="F19" s="7">
        <v>650</v>
      </c>
      <c r="G19" s="9">
        <v>3</v>
      </c>
      <c r="H19" s="215">
        <v>4</v>
      </c>
      <c r="I19" s="216">
        <v>5</v>
      </c>
      <c r="J19" s="167">
        <f t="shared" si="0"/>
        <v>1.95</v>
      </c>
      <c r="K19" s="167">
        <f t="shared" si="3"/>
        <v>2.6</v>
      </c>
      <c r="L19" s="167">
        <f t="shared" si="4"/>
        <v>3.25</v>
      </c>
      <c r="M19" s="339"/>
      <c r="N19" s="320"/>
      <c r="O19" s="320"/>
    </row>
    <row r="20" spans="1:15" s="113" customFormat="1" ht="15" customHeight="1" x14ac:dyDescent="0.25">
      <c r="A20" s="151" t="s">
        <v>109</v>
      </c>
      <c r="B20" s="136">
        <v>200</v>
      </c>
      <c r="C20" s="136">
        <v>200</v>
      </c>
      <c r="D20" s="136">
        <v>200</v>
      </c>
      <c r="E20" s="22" t="s">
        <v>82</v>
      </c>
      <c r="F20" s="11">
        <v>650</v>
      </c>
      <c r="G20" s="9">
        <v>200</v>
      </c>
      <c r="H20" s="9">
        <v>200</v>
      </c>
      <c r="I20" s="9">
        <v>200</v>
      </c>
      <c r="J20" s="11">
        <f t="shared" si="0"/>
        <v>130</v>
      </c>
      <c r="K20" s="11">
        <f t="shared" si="3"/>
        <v>130</v>
      </c>
      <c r="L20" s="11">
        <f t="shared" si="4"/>
        <v>130</v>
      </c>
      <c r="M20" s="193">
        <f t="shared" ref="M20" si="5">SUM(J20)</f>
        <v>130</v>
      </c>
      <c r="N20" s="194">
        <f>SUM(K20)</f>
        <v>130</v>
      </c>
      <c r="O20" s="194">
        <f>SUM(L20)</f>
        <v>130</v>
      </c>
    </row>
    <row r="21" spans="1:15" ht="14.45" customHeight="1" x14ac:dyDescent="0.25">
      <c r="A21" s="26" t="s">
        <v>6</v>
      </c>
      <c r="B21" s="27">
        <v>20</v>
      </c>
      <c r="C21" s="27">
        <v>35</v>
      </c>
      <c r="D21" s="27">
        <v>40</v>
      </c>
      <c r="E21" s="28" t="s">
        <v>7</v>
      </c>
      <c r="F21" s="11">
        <v>424.6</v>
      </c>
      <c r="G21" s="126">
        <v>20</v>
      </c>
      <c r="H21" s="126">
        <v>35</v>
      </c>
      <c r="I21" s="126">
        <v>40</v>
      </c>
      <c r="J21" s="194">
        <f>F21*G21/1000</f>
        <v>8.4920000000000009</v>
      </c>
      <c r="K21" s="194">
        <f>F21*H21/1000</f>
        <v>14.861000000000001</v>
      </c>
      <c r="L21" s="194">
        <f>F21*I21/1000</f>
        <v>16.984000000000002</v>
      </c>
      <c r="M21" s="230">
        <f>SUM(J21:J21)</f>
        <v>8.4920000000000009</v>
      </c>
      <c r="N21" s="194">
        <f>SUM(K21)</f>
        <v>14.861000000000001</v>
      </c>
      <c r="O21" s="194">
        <f>SUM(L21)</f>
        <v>16.984000000000002</v>
      </c>
    </row>
    <row r="22" spans="1:15" ht="14.45" customHeight="1" x14ac:dyDescent="0.25">
      <c r="A22" s="138" t="s">
        <v>8</v>
      </c>
      <c r="B22" s="131"/>
      <c r="C22" s="131"/>
      <c r="D22" s="131"/>
      <c r="E22" s="131"/>
      <c r="F22" s="15"/>
      <c r="G22" s="33"/>
      <c r="H22" s="33"/>
      <c r="I22" s="33"/>
      <c r="J22" s="131"/>
      <c r="K22" s="131"/>
      <c r="L22" s="131"/>
      <c r="M22" s="131"/>
      <c r="N22" s="103"/>
      <c r="O22" s="103"/>
    </row>
    <row r="23" spans="1:15" x14ac:dyDescent="0.25">
      <c r="A23" s="368"/>
      <c r="B23" s="368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8"/>
      <c r="N23" s="103"/>
      <c r="O23" s="103"/>
    </row>
    <row r="24" spans="1:15" x14ac:dyDescent="0.25">
      <c r="A24" s="442" t="s">
        <v>78</v>
      </c>
      <c r="B24" s="349"/>
      <c r="C24" s="349"/>
      <c r="D24" s="349"/>
      <c r="E24" s="349"/>
      <c r="F24" s="349"/>
      <c r="G24" s="349"/>
      <c r="H24" s="349"/>
      <c r="I24" s="349"/>
      <c r="J24" s="349"/>
      <c r="K24" s="129"/>
      <c r="L24" s="129"/>
      <c r="M24" s="16">
        <f>SUM(M7:M21)</f>
        <v>482.42430000000007</v>
      </c>
      <c r="N24" s="16">
        <f>SUM(N7:N21)</f>
        <v>545.18910000000017</v>
      </c>
      <c r="O24" s="16">
        <f>SUM(O7:O21)</f>
        <v>597.51710000000014</v>
      </c>
    </row>
    <row r="25" spans="1:15" x14ac:dyDescent="0.25">
      <c r="A25" s="358" t="s">
        <v>77</v>
      </c>
      <c r="B25" s="358"/>
      <c r="C25" s="358"/>
      <c r="D25" s="358"/>
      <c r="E25" s="358"/>
      <c r="F25" s="358"/>
      <c r="G25" s="358"/>
      <c r="H25" s="358"/>
      <c r="I25" s="358"/>
      <c r="J25" s="358"/>
      <c r="K25" s="130"/>
      <c r="L25" s="130"/>
      <c r="M25" s="17">
        <f>M24*1.12</f>
        <v>540.31521600000008</v>
      </c>
      <c r="N25" s="17">
        <f t="shared" ref="N25:O25" si="6">N24*1.12</f>
        <v>610.61179200000026</v>
      </c>
      <c r="O25" s="17">
        <f t="shared" si="6"/>
        <v>669.21915200000024</v>
      </c>
    </row>
  </sheetData>
  <mergeCells count="24">
    <mergeCell ref="M7:M12"/>
    <mergeCell ref="A23:M23"/>
    <mergeCell ref="A7:A12"/>
    <mergeCell ref="B7:B12"/>
    <mergeCell ref="A5:A6"/>
    <mergeCell ref="F5:F6"/>
    <mergeCell ref="E5:E6"/>
    <mergeCell ref="B5:D5"/>
    <mergeCell ref="G5:I5"/>
    <mergeCell ref="M5:O5"/>
    <mergeCell ref="J5:L5"/>
    <mergeCell ref="C7:C12"/>
    <mergeCell ref="D7:D12"/>
    <mergeCell ref="N7:N12"/>
    <mergeCell ref="O7:O12"/>
    <mergeCell ref="N13:N19"/>
    <mergeCell ref="O13:O19"/>
    <mergeCell ref="A24:J24"/>
    <mergeCell ref="M13:M19"/>
    <mergeCell ref="A25:J25"/>
    <mergeCell ref="A13:A19"/>
    <mergeCell ref="B13:B19"/>
    <mergeCell ref="C13:C19"/>
    <mergeCell ref="D13:D1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30"/>
  <sheetViews>
    <sheetView view="pageBreakPreview" zoomScale="90" zoomScaleNormal="100" zoomScaleSheetLayoutView="90" workbookViewId="0">
      <selection activeCell="E31" sqref="E31"/>
    </sheetView>
  </sheetViews>
  <sheetFormatPr defaultRowHeight="15" x14ac:dyDescent="0.25"/>
  <cols>
    <col min="1" max="1" width="27.85546875" style="43" customWidth="1"/>
    <col min="2" max="2" width="9.85546875" style="1" customWidth="1"/>
    <col min="3" max="3" width="10.28515625" style="113" customWidth="1"/>
    <col min="4" max="4" width="10.42578125" style="113" customWidth="1"/>
    <col min="5" max="5" width="23.28515625" style="1" customWidth="1"/>
    <col min="6" max="6" width="8.28515625" style="2" customWidth="1"/>
    <col min="7" max="7" width="9.85546875" style="1" customWidth="1"/>
    <col min="8" max="8" width="10.28515625" style="113" customWidth="1"/>
    <col min="9" max="9" width="10.85546875" style="113" customWidth="1"/>
    <col min="10" max="10" width="9.140625" style="1"/>
    <col min="11" max="11" width="10.42578125" style="113" customWidth="1"/>
    <col min="12" max="12" width="10" style="113" customWidth="1"/>
    <col min="13" max="13" width="10.140625" style="1" customWidth="1"/>
    <col min="14" max="14" width="10.28515625" style="1" customWidth="1"/>
    <col min="15" max="15" width="10" style="1" customWidth="1"/>
    <col min="16" max="16384" width="9.140625" style="1"/>
  </cols>
  <sheetData>
    <row r="3" spans="1:15" x14ac:dyDescent="0.25">
      <c r="A3" s="40" t="s">
        <v>65</v>
      </c>
    </row>
    <row r="4" spans="1:15" ht="14.45" customHeight="1" x14ac:dyDescent="0.25">
      <c r="A4" s="64"/>
      <c r="B4" s="21"/>
      <c r="C4" s="21"/>
      <c r="D4" s="21"/>
      <c r="E4" s="21"/>
      <c r="F4" s="54"/>
      <c r="G4" s="21"/>
      <c r="H4" s="21"/>
      <c r="I4" s="21"/>
    </row>
    <row r="5" spans="1:15" ht="29.25" customHeight="1" x14ac:dyDescent="0.25">
      <c r="A5" s="284" t="s">
        <v>9</v>
      </c>
      <c r="B5" s="285" t="s">
        <v>10</v>
      </c>
      <c r="C5" s="286"/>
      <c r="D5" s="287"/>
      <c r="E5" s="288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31.5" customHeight="1" x14ac:dyDescent="0.25">
      <c r="A6" s="284"/>
      <c r="B6" s="4" t="s">
        <v>0</v>
      </c>
      <c r="C6" s="124" t="s">
        <v>99</v>
      </c>
      <c r="D6" s="124" t="s">
        <v>100</v>
      </c>
      <c r="E6" s="289"/>
      <c r="F6" s="291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4" t="s">
        <v>0</v>
      </c>
      <c r="N6" s="124" t="s">
        <v>99</v>
      </c>
      <c r="O6" s="124" t="s">
        <v>100</v>
      </c>
    </row>
    <row r="7" spans="1:15" ht="15" customHeight="1" x14ac:dyDescent="0.25">
      <c r="A7" s="421" t="s">
        <v>96</v>
      </c>
      <c r="B7" s="424" t="s">
        <v>33</v>
      </c>
      <c r="C7" s="424" t="s">
        <v>33</v>
      </c>
      <c r="D7" s="424" t="s">
        <v>33</v>
      </c>
      <c r="E7" s="125" t="s">
        <v>92</v>
      </c>
      <c r="F7" s="65">
        <v>3520</v>
      </c>
      <c r="G7" s="9">
        <v>107</v>
      </c>
      <c r="H7" s="9">
        <v>107</v>
      </c>
      <c r="I7" s="9">
        <v>107</v>
      </c>
      <c r="J7" s="10">
        <f>F7*G7/1000</f>
        <v>376.64</v>
      </c>
      <c r="K7" s="10">
        <f>F7*H7/1000</f>
        <v>376.64</v>
      </c>
      <c r="L7" s="10">
        <f>F7*I7/1000</f>
        <v>376.64</v>
      </c>
      <c r="M7" s="337">
        <f>SUM(J7:J11)</f>
        <v>423.18925000000002</v>
      </c>
      <c r="N7" s="351">
        <f>SUM(K7:K11)</f>
        <v>423.18925000000002</v>
      </c>
      <c r="O7" s="351">
        <f>SUM(L7:L11)</f>
        <v>423.18925000000002</v>
      </c>
    </row>
    <row r="8" spans="1:15" ht="15" customHeight="1" x14ac:dyDescent="0.25">
      <c r="A8" s="422"/>
      <c r="B8" s="352"/>
      <c r="C8" s="352"/>
      <c r="D8" s="352"/>
      <c r="E8" s="125" t="s">
        <v>71</v>
      </c>
      <c r="F8" s="65">
        <v>205.7</v>
      </c>
      <c r="G8" s="9">
        <v>133.5</v>
      </c>
      <c r="H8" s="9">
        <v>133.5</v>
      </c>
      <c r="I8" s="9">
        <v>133.5</v>
      </c>
      <c r="J8" s="10">
        <f t="shared" ref="J8:J15" si="0">F8*G8/1000</f>
        <v>27.460949999999997</v>
      </c>
      <c r="K8" s="10">
        <f t="shared" ref="K8:K11" si="1">F8*H8/1000</f>
        <v>27.460949999999997</v>
      </c>
      <c r="L8" s="10">
        <f t="shared" ref="L8:L11" si="2">F8*I8/1000</f>
        <v>27.460949999999997</v>
      </c>
      <c r="M8" s="338"/>
      <c r="N8" s="352"/>
      <c r="O8" s="352"/>
    </row>
    <row r="9" spans="1:15" ht="15" customHeight="1" x14ac:dyDescent="0.25">
      <c r="A9" s="422"/>
      <c r="B9" s="352"/>
      <c r="C9" s="352"/>
      <c r="D9" s="352"/>
      <c r="E9" s="125" t="s">
        <v>4</v>
      </c>
      <c r="F9" s="65">
        <v>966.90000000000009</v>
      </c>
      <c r="G9" s="9">
        <v>7</v>
      </c>
      <c r="H9" s="9">
        <v>7</v>
      </c>
      <c r="I9" s="9">
        <v>7</v>
      </c>
      <c r="J9" s="10">
        <f t="shared" si="0"/>
        <v>6.7683000000000009</v>
      </c>
      <c r="K9" s="10">
        <f t="shared" si="1"/>
        <v>6.7683000000000009</v>
      </c>
      <c r="L9" s="10">
        <f t="shared" si="2"/>
        <v>6.7683000000000009</v>
      </c>
      <c r="M9" s="338"/>
      <c r="N9" s="352"/>
      <c r="O9" s="352"/>
    </row>
    <row r="10" spans="1:15" ht="15" customHeight="1" x14ac:dyDescent="0.25">
      <c r="A10" s="422"/>
      <c r="B10" s="352"/>
      <c r="C10" s="352"/>
      <c r="D10" s="352"/>
      <c r="E10" s="125" t="s">
        <v>2</v>
      </c>
      <c r="F10" s="65">
        <v>220</v>
      </c>
      <c r="G10" s="9">
        <v>12</v>
      </c>
      <c r="H10" s="9">
        <v>12</v>
      </c>
      <c r="I10" s="9">
        <v>12</v>
      </c>
      <c r="J10" s="10">
        <f t="shared" si="0"/>
        <v>2.64</v>
      </c>
      <c r="K10" s="10">
        <f t="shared" si="1"/>
        <v>2.64</v>
      </c>
      <c r="L10" s="10">
        <f t="shared" si="2"/>
        <v>2.64</v>
      </c>
      <c r="M10" s="338"/>
      <c r="N10" s="352"/>
      <c r="O10" s="352"/>
    </row>
    <row r="11" spans="1:15" ht="15" customHeight="1" x14ac:dyDescent="0.25">
      <c r="A11" s="423"/>
      <c r="B11" s="353"/>
      <c r="C11" s="353"/>
      <c r="D11" s="353"/>
      <c r="E11" s="125" t="s">
        <v>21</v>
      </c>
      <c r="F11" s="66">
        <v>1210</v>
      </c>
      <c r="G11" s="9">
        <v>8</v>
      </c>
      <c r="H11" s="9">
        <v>8</v>
      </c>
      <c r="I11" s="9">
        <v>8</v>
      </c>
      <c r="J11" s="10">
        <f t="shared" si="0"/>
        <v>9.68</v>
      </c>
      <c r="K11" s="10">
        <f t="shared" si="1"/>
        <v>9.68</v>
      </c>
      <c r="L11" s="10">
        <f t="shared" si="2"/>
        <v>9.68</v>
      </c>
      <c r="M11" s="339"/>
      <c r="N11" s="353"/>
      <c r="O11" s="353"/>
    </row>
    <row r="12" spans="1:15" x14ac:dyDescent="0.25">
      <c r="A12" s="297" t="s">
        <v>103</v>
      </c>
      <c r="B12" s="299">
        <v>200</v>
      </c>
      <c r="C12" s="325">
        <v>200</v>
      </c>
      <c r="D12" s="325">
        <v>200</v>
      </c>
      <c r="E12" s="209" t="s">
        <v>84</v>
      </c>
      <c r="F12" s="210">
        <v>1000</v>
      </c>
      <c r="G12" s="211">
        <v>20</v>
      </c>
      <c r="H12" s="211">
        <v>20</v>
      </c>
      <c r="I12" s="211">
        <v>20</v>
      </c>
      <c r="J12" s="266">
        <f t="shared" si="0"/>
        <v>20</v>
      </c>
      <c r="K12" s="266">
        <f>F12*20/1000</f>
        <v>20</v>
      </c>
      <c r="L12" s="266">
        <f>F12*I12/1000</f>
        <v>20</v>
      </c>
      <c r="M12" s="305">
        <f>SUM(J12:J14)</f>
        <v>33.577500000000001</v>
      </c>
      <c r="N12" s="310">
        <f>SUM(K12:K14)</f>
        <v>33.577500000000001</v>
      </c>
      <c r="O12" s="309">
        <f>SUM(L12:L14)</f>
        <v>33.577500000000001</v>
      </c>
    </row>
    <row r="13" spans="1:15" x14ac:dyDescent="0.25">
      <c r="A13" s="334"/>
      <c r="B13" s="335"/>
      <c r="C13" s="326"/>
      <c r="D13" s="326"/>
      <c r="E13" s="209" t="s">
        <v>20</v>
      </c>
      <c r="F13" s="212">
        <v>650</v>
      </c>
      <c r="G13" s="267">
        <v>20</v>
      </c>
      <c r="H13" s="267">
        <v>20</v>
      </c>
      <c r="I13" s="267">
        <v>20</v>
      </c>
      <c r="J13" s="266">
        <f t="shared" si="0"/>
        <v>13</v>
      </c>
      <c r="K13" s="266">
        <f>F13*20/1000</f>
        <v>13</v>
      </c>
      <c r="L13" s="266">
        <f>F13*I13/1000</f>
        <v>13</v>
      </c>
      <c r="M13" s="305"/>
      <c r="N13" s="311"/>
      <c r="O13" s="309"/>
    </row>
    <row r="14" spans="1:15" ht="15.75" customHeight="1" x14ac:dyDescent="0.25">
      <c r="A14" s="334"/>
      <c r="B14" s="335"/>
      <c r="C14" s="326"/>
      <c r="D14" s="326"/>
      <c r="E14" s="209" t="s">
        <v>56</v>
      </c>
      <c r="F14" s="171">
        <v>8250</v>
      </c>
      <c r="G14" s="36">
        <v>7.0000000000000007E-2</v>
      </c>
      <c r="H14" s="36">
        <v>7.0000000000000007E-2</v>
      </c>
      <c r="I14" s="36">
        <v>7.0000000000000007E-2</v>
      </c>
      <c r="J14" s="167">
        <f t="shared" si="0"/>
        <v>0.57750000000000001</v>
      </c>
      <c r="K14" s="167">
        <f>F14*H14/1000</f>
        <v>0.57750000000000001</v>
      </c>
      <c r="L14" s="167">
        <f>F14*I14/1000</f>
        <v>0.57750000000000001</v>
      </c>
      <c r="M14" s="305"/>
      <c r="N14" s="312"/>
      <c r="O14" s="309"/>
    </row>
    <row r="15" spans="1:15" s="113" customFormat="1" x14ac:dyDescent="0.25">
      <c r="A15" s="125" t="s">
        <v>18</v>
      </c>
      <c r="B15" s="9">
        <v>150</v>
      </c>
      <c r="C15" s="9">
        <v>150</v>
      </c>
      <c r="D15" s="9">
        <v>150</v>
      </c>
      <c r="E15" s="170" t="s">
        <v>17</v>
      </c>
      <c r="F15" s="171">
        <v>665.5</v>
      </c>
      <c r="G15" s="166">
        <v>150</v>
      </c>
      <c r="H15" s="166">
        <v>150</v>
      </c>
      <c r="I15" s="166">
        <v>150</v>
      </c>
      <c r="J15" s="195">
        <f t="shared" si="0"/>
        <v>99.825000000000003</v>
      </c>
      <c r="K15" s="195">
        <f>F15*H15/1000</f>
        <v>99.825000000000003</v>
      </c>
      <c r="L15" s="195">
        <f>F15*I15/1000</f>
        <v>99.825000000000003</v>
      </c>
      <c r="M15" s="196">
        <f>SUM(J15)</f>
        <v>99.825000000000003</v>
      </c>
      <c r="N15" s="197">
        <f>SUM(K15)</f>
        <v>99.825000000000003</v>
      </c>
      <c r="O15" s="197">
        <f>SUM(L15)</f>
        <v>99.825000000000003</v>
      </c>
    </row>
    <row r="16" spans="1:15" x14ac:dyDescent="0.25">
      <c r="A16" s="26" t="s">
        <v>6</v>
      </c>
      <c r="B16" s="27">
        <v>20</v>
      </c>
      <c r="C16" s="27">
        <v>35</v>
      </c>
      <c r="D16" s="27">
        <v>40</v>
      </c>
      <c r="E16" s="28" t="s">
        <v>7</v>
      </c>
      <c r="F16" s="11">
        <v>424.6</v>
      </c>
      <c r="G16" s="126">
        <v>20</v>
      </c>
      <c r="H16" s="126">
        <v>35</v>
      </c>
      <c r="I16" s="126">
        <v>40</v>
      </c>
      <c r="J16" s="194">
        <f>F16*G16/1000</f>
        <v>8.4920000000000009</v>
      </c>
      <c r="K16" s="194">
        <f>F16*H16/1000</f>
        <v>14.861000000000001</v>
      </c>
      <c r="L16" s="194">
        <f>F16*I16/1000</f>
        <v>16.984000000000002</v>
      </c>
      <c r="M16" s="230">
        <f>SUM(J16:J16)</f>
        <v>8.4920000000000009</v>
      </c>
      <c r="N16" s="194">
        <f>SUM(K16)</f>
        <v>14.861000000000001</v>
      </c>
      <c r="O16" s="194">
        <f>SUM(L16)</f>
        <v>16.984000000000002</v>
      </c>
    </row>
    <row r="17" spans="1:15" x14ac:dyDescent="0.25">
      <c r="A17" s="443" t="s">
        <v>8</v>
      </c>
      <c r="B17" s="444"/>
      <c r="C17" s="444"/>
      <c r="D17" s="444"/>
      <c r="E17" s="444"/>
      <c r="F17" s="445"/>
      <c r="G17" s="33"/>
      <c r="H17" s="33"/>
      <c r="I17" s="33"/>
      <c r="J17" s="379"/>
      <c r="K17" s="379"/>
      <c r="L17" s="379"/>
      <c r="M17" s="379"/>
      <c r="N17" s="103"/>
      <c r="O17" s="103"/>
    </row>
    <row r="18" spans="1:15" x14ac:dyDescent="0.25">
      <c r="A18" s="379"/>
      <c r="B18" s="379"/>
      <c r="C18" s="379"/>
      <c r="D18" s="379"/>
      <c r="E18" s="379"/>
      <c r="F18" s="379"/>
      <c r="G18" s="379"/>
      <c r="H18" s="379"/>
      <c r="I18" s="379"/>
      <c r="J18" s="379"/>
      <c r="K18" s="379"/>
      <c r="L18" s="379"/>
      <c r="M18" s="379"/>
      <c r="N18" s="103"/>
      <c r="O18" s="103"/>
    </row>
    <row r="19" spans="1:15" x14ac:dyDescent="0.25">
      <c r="A19" s="349" t="s">
        <v>78</v>
      </c>
      <c r="B19" s="349"/>
      <c r="C19" s="349"/>
      <c r="D19" s="349"/>
      <c r="E19" s="349"/>
      <c r="F19" s="349"/>
      <c r="G19" s="349"/>
      <c r="H19" s="349"/>
      <c r="I19" s="349"/>
      <c r="J19" s="349"/>
      <c r="K19" s="129"/>
      <c r="L19" s="129"/>
      <c r="M19" s="16">
        <f>SUM(M7:M16)</f>
        <v>565.08375000000001</v>
      </c>
      <c r="N19" s="16">
        <f>SUM(N7:N16)</f>
        <v>571.45275000000004</v>
      </c>
      <c r="O19" s="16">
        <f>SUM(O7:O16)</f>
        <v>573.57575000000008</v>
      </c>
    </row>
    <row r="20" spans="1:15" x14ac:dyDescent="0.25">
      <c r="A20" s="367" t="s">
        <v>79</v>
      </c>
      <c r="B20" s="367"/>
      <c r="C20" s="367"/>
      <c r="D20" s="367"/>
      <c r="E20" s="367"/>
      <c r="F20" s="367"/>
      <c r="G20" s="367"/>
      <c r="H20" s="367"/>
      <c r="I20" s="367"/>
      <c r="J20" s="367"/>
      <c r="K20" s="149"/>
      <c r="L20" s="149"/>
      <c r="M20" s="42">
        <f>M19*1.12</f>
        <v>632.89380000000006</v>
      </c>
      <c r="N20" s="42">
        <f t="shared" ref="N20:O20" si="3">N19*1.12</f>
        <v>640.02708000000007</v>
      </c>
      <c r="O20" s="42">
        <f t="shared" si="3"/>
        <v>642.40484000000015</v>
      </c>
    </row>
    <row r="21" spans="1:15" x14ac:dyDescent="0.25">
      <c r="B21" s="62"/>
      <c r="C21" s="145"/>
      <c r="D21" s="145"/>
      <c r="E21" s="68"/>
      <c r="F21" s="69"/>
      <c r="G21" s="62"/>
      <c r="H21" s="145"/>
      <c r="I21" s="145"/>
      <c r="J21" s="70"/>
      <c r="K21" s="70"/>
      <c r="L21" s="70"/>
      <c r="M21" s="71"/>
    </row>
    <row r="22" spans="1:15" x14ac:dyDescent="0.25">
      <c r="B22" s="68"/>
      <c r="C22" s="68"/>
      <c r="D22" s="68"/>
      <c r="E22" s="68"/>
      <c r="F22" s="69"/>
      <c r="G22" s="68"/>
      <c r="H22" s="68"/>
      <c r="I22" s="68"/>
      <c r="J22" s="70"/>
      <c r="K22" s="70"/>
      <c r="L22" s="70"/>
      <c r="M22" s="71"/>
    </row>
    <row r="23" spans="1:15" x14ac:dyDescent="0.25">
      <c r="B23" s="68"/>
      <c r="C23" s="68"/>
      <c r="D23" s="68"/>
      <c r="E23" s="72"/>
      <c r="F23" s="73"/>
      <c r="G23" s="68"/>
      <c r="H23" s="68"/>
      <c r="I23" s="68"/>
      <c r="J23" s="62"/>
      <c r="K23" s="145"/>
      <c r="L23" s="145"/>
      <c r="M23" s="115"/>
    </row>
    <row r="24" spans="1:15" x14ac:dyDescent="0.25">
      <c r="B24" s="72"/>
      <c r="C24" s="72"/>
      <c r="D24" s="72"/>
      <c r="E24" s="72"/>
      <c r="F24" s="73"/>
      <c r="G24" s="72"/>
      <c r="H24" s="72"/>
      <c r="I24" s="72"/>
      <c r="J24" s="62"/>
      <c r="K24" s="145"/>
      <c r="L24" s="145"/>
      <c r="M24" s="62"/>
    </row>
    <row r="25" spans="1:15" x14ac:dyDescent="0.25">
      <c r="B25" s="72"/>
      <c r="C25" s="72"/>
      <c r="D25" s="72"/>
      <c r="E25" s="72"/>
      <c r="F25" s="73"/>
      <c r="G25" s="72"/>
      <c r="H25" s="72"/>
      <c r="I25" s="72"/>
      <c r="J25" s="68"/>
      <c r="K25" s="68"/>
      <c r="L25" s="68"/>
      <c r="M25" s="74"/>
    </row>
    <row r="26" spans="1:15" x14ac:dyDescent="0.25">
      <c r="B26" s="72"/>
      <c r="C26" s="72"/>
      <c r="D26" s="72"/>
      <c r="E26" s="72"/>
      <c r="F26" s="73"/>
      <c r="G26" s="72"/>
      <c r="H26" s="72"/>
      <c r="I26" s="72"/>
      <c r="J26" s="68"/>
      <c r="K26" s="68"/>
      <c r="L26" s="68"/>
      <c r="M26" s="74"/>
    </row>
    <row r="27" spans="1:15" x14ac:dyDescent="0.25">
      <c r="B27" s="72"/>
      <c r="C27" s="72"/>
      <c r="D27" s="72"/>
      <c r="G27" s="72"/>
      <c r="H27" s="72"/>
      <c r="I27" s="72"/>
      <c r="J27" s="72"/>
      <c r="K27" s="72"/>
      <c r="L27" s="72"/>
      <c r="M27" s="72"/>
    </row>
    <row r="28" spans="1:15" x14ac:dyDescent="0.25">
      <c r="J28" s="72"/>
      <c r="K28" s="72"/>
      <c r="L28" s="72"/>
      <c r="M28" s="72"/>
    </row>
    <row r="29" spans="1:15" x14ac:dyDescent="0.25">
      <c r="J29" s="72"/>
      <c r="K29" s="72"/>
      <c r="L29" s="72"/>
      <c r="M29" s="72"/>
    </row>
    <row r="30" spans="1:15" x14ac:dyDescent="0.25">
      <c r="J30" s="72"/>
      <c r="K30" s="72"/>
      <c r="L30" s="72"/>
      <c r="M30" s="72"/>
    </row>
  </sheetData>
  <mergeCells count="26">
    <mergeCell ref="A12:A14"/>
    <mergeCell ref="B12:B14"/>
    <mergeCell ref="M12:M14"/>
    <mergeCell ref="M7:M11"/>
    <mergeCell ref="A5:A6"/>
    <mergeCell ref="A7:A11"/>
    <mergeCell ref="B7:B11"/>
    <mergeCell ref="E5:E6"/>
    <mergeCell ref="F5:F6"/>
    <mergeCell ref="B5:D5"/>
    <mergeCell ref="M5:O5"/>
    <mergeCell ref="J5:L5"/>
    <mergeCell ref="G5:I5"/>
    <mergeCell ref="C7:C11"/>
    <mergeCell ref="D7:D11"/>
    <mergeCell ref="N7:N11"/>
    <mergeCell ref="A18:M18"/>
    <mergeCell ref="A19:J19"/>
    <mergeCell ref="A20:J20"/>
    <mergeCell ref="J17:M17"/>
    <mergeCell ref="A17:F17"/>
    <mergeCell ref="O12:O14"/>
    <mergeCell ref="N12:N14"/>
    <mergeCell ref="D12:D14"/>
    <mergeCell ref="C12:C14"/>
    <mergeCell ref="O7:O1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I38"/>
  <sheetViews>
    <sheetView view="pageBreakPreview" zoomScale="85" zoomScaleNormal="100" zoomScaleSheetLayoutView="85" workbookViewId="0">
      <selection activeCell="E31" sqref="E31"/>
    </sheetView>
  </sheetViews>
  <sheetFormatPr defaultRowHeight="15" x14ac:dyDescent="0.25"/>
  <cols>
    <col min="1" max="1" width="27.140625" style="43" customWidth="1"/>
    <col min="2" max="2" width="10.5703125" style="1" customWidth="1"/>
    <col min="3" max="4" width="10.5703125" style="113" customWidth="1"/>
    <col min="5" max="5" width="22.5703125" style="1" customWidth="1"/>
    <col min="6" max="6" width="8.28515625" style="2" customWidth="1"/>
    <col min="7" max="7" width="10" style="1" customWidth="1"/>
    <col min="8" max="8" width="10.42578125" style="113" customWidth="1"/>
    <col min="9" max="9" width="10.85546875" style="113" customWidth="1"/>
    <col min="10" max="10" width="9.140625" style="1"/>
    <col min="11" max="11" width="10.7109375" style="113" customWidth="1"/>
    <col min="12" max="12" width="10.85546875" style="113" customWidth="1"/>
    <col min="13" max="13" width="9.7109375" style="1" customWidth="1"/>
    <col min="14" max="14" width="10.42578125" style="1" customWidth="1"/>
    <col min="15" max="15" width="10.28515625" style="1" customWidth="1"/>
    <col min="16" max="16384" width="9.140625" style="1"/>
  </cols>
  <sheetData>
    <row r="3" spans="1:35" x14ac:dyDescent="0.25">
      <c r="A3" s="40" t="s">
        <v>66</v>
      </c>
    </row>
    <row r="4" spans="1:35" ht="14.45" customHeight="1" x14ac:dyDescent="0.25">
      <c r="A4" s="64"/>
      <c r="B4" s="21"/>
      <c r="C4" s="21"/>
      <c r="D4" s="21"/>
      <c r="E4" s="21"/>
      <c r="F4" s="54"/>
      <c r="G4" s="21"/>
      <c r="H4" s="21"/>
      <c r="I4" s="21"/>
      <c r="J4" s="21"/>
      <c r="K4" s="21"/>
      <c r="L4" s="21"/>
      <c r="M4" s="21"/>
    </row>
    <row r="5" spans="1:35" ht="28.5" customHeight="1" x14ac:dyDescent="0.25">
      <c r="A5" s="284" t="s">
        <v>9</v>
      </c>
      <c r="B5" s="285" t="s">
        <v>10</v>
      </c>
      <c r="C5" s="286"/>
      <c r="D5" s="287"/>
      <c r="E5" s="288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35" ht="33.75" customHeight="1" x14ac:dyDescent="0.25">
      <c r="A6" s="284"/>
      <c r="B6" s="4" t="s">
        <v>0</v>
      </c>
      <c r="C6" s="124" t="s">
        <v>99</v>
      </c>
      <c r="D6" s="124" t="s">
        <v>100</v>
      </c>
      <c r="E6" s="289"/>
      <c r="F6" s="291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4" t="s">
        <v>0</v>
      </c>
      <c r="N6" s="124" t="s">
        <v>99</v>
      </c>
      <c r="O6" s="124" t="s">
        <v>100</v>
      </c>
    </row>
    <row r="7" spans="1:35" s="113" customFormat="1" ht="15.75" customHeight="1" x14ac:dyDescent="0.25">
      <c r="A7" s="447" t="s">
        <v>54</v>
      </c>
      <c r="B7" s="449">
        <v>60</v>
      </c>
      <c r="C7" s="449">
        <v>80</v>
      </c>
      <c r="D7" s="449">
        <v>100</v>
      </c>
      <c r="E7" s="53" t="s">
        <v>44</v>
      </c>
      <c r="F7" s="34">
        <v>800</v>
      </c>
      <c r="G7" s="36">
        <v>18</v>
      </c>
      <c r="H7" s="35">
        <v>24</v>
      </c>
      <c r="I7" s="36">
        <v>30</v>
      </c>
      <c r="J7" s="45">
        <f t="shared" ref="J7:J17" si="0">F7*G7/1000</f>
        <v>14.4</v>
      </c>
      <c r="K7" s="45">
        <f t="shared" ref="K7:K18" si="1">F7*H7/1000</f>
        <v>19.2</v>
      </c>
      <c r="L7" s="45">
        <f t="shared" ref="L7:L18" si="2">F7*I7/1000</f>
        <v>24</v>
      </c>
      <c r="M7" s="451">
        <f>SUM(J7:J8)</f>
        <v>32.4</v>
      </c>
      <c r="N7" s="354">
        <f>SUM(K7:K8)</f>
        <v>43.2</v>
      </c>
      <c r="O7" s="354">
        <f>SUM(L7:L8)</f>
        <v>54</v>
      </c>
    </row>
    <row r="8" spans="1:35" s="113" customFormat="1" ht="15" customHeight="1" x14ac:dyDescent="0.25">
      <c r="A8" s="448"/>
      <c r="B8" s="450"/>
      <c r="C8" s="450"/>
      <c r="D8" s="450"/>
      <c r="E8" s="53" t="s">
        <v>43</v>
      </c>
      <c r="F8" s="34">
        <v>750</v>
      </c>
      <c r="G8" s="36">
        <v>24</v>
      </c>
      <c r="H8" s="35">
        <v>32</v>
      </c>
      <c r="I8" s="36">
        <v>40</v>
      </c>
      <c r="J8" s="45">
        <f t="shared" si="0"/>
        <v>18</v>
      </c>
      <c r="K8" s="45">
        <f t="shared" si="1"/>
        <v>24</v>
      </c>
      <c r="L8" s="45">
        <f t="shared" si="2"/>
        <v>30</v>
      </c>
      <c r="M8" s="452"/>
      <c r="N8" s="354"/>
      <c r="O8" s="354"/>
    </row>
    <row r="9" spans="1:35" x14ac:dyDescent="0.25">
      <c r="A9" s="298" t="s">
        <v>31</v>
      </c>
      <c r="B9" s="299">
        <v>80</v>
      </c>
      <c r="C9" s="301">
        <v>90</v>
      </c>
      <c r="D9" s="301">
        <v>100</v>
      </c>
      <c r="E9" s="172" t="s">
        <v>70</v>
      </c>
      <c r="F9" s="171">
        <v>1400</v>
      </c>
      <c r="G9" s="166">
        <v>165</v>
      </c>
      <c r="H9" s="126">
        <v>186</v>
      </c>
      <c r="I9" s="126">
        <v>208</v>
      </c>
      <c r="J9" s="165">
        <f t="shared" si="0"/>
        <v>231</v>
      </c>
      <c r="K9" s="165">
        <f t="shared" si="1"/>
        <v>260.39999999999998</v>
      </c>
      <c r="L9" s="165">
        <f t="shared" si="2"/>
        <v>291.2</v>
      </c>
      <c r="M9" s="278">
        <f>SUM(J9:J10)</f>
        <v>231.66</v>
      </c>
      <c r="N9" s="295">
        <f>SUM(K9:K10)</f>
        <v>261.06</v>
      </c>
      <c r="O9" s="295">
        <f>SUM(L9:L10)</f>
        <v>291.86</v>
      </c>
    </row>
    <row r="10" spans="1:35" x14ac:dyDescent="0.25">
      <c r="A10" s="298"/>
      <c r="B10" s="300"/>
      <c r="C10" s="301"/>
      <c r="D10" s="301"/>
      <c r="E10" s="172" t="s">
        <v>2</v>
      </c>
      <c r="F10" s="171">
        <v>220</v>
      </c>
      <c r="G10" s="166">
        <v>3</v>
      </c>
      <c r="H10" s="126">
        <v>3</v>
      </c>
      <c r="I10" s="191">
        <v>3</v>
      </c>
      <c r="J10" s="165">
        <f t="shared" si="0"/>
        <v>0.66</v>
      </c>
      <c r="K10" s="165">
        <f t="shared" si="1"/>
        <v>0.66</v>
      </c>
      <c r="L10" s="165">
        <f t="shared" si="2"/>
        <v>0.66</v>
      </c>
      <c r="M10" s="279"/>
      <c r="N10" s="296"/>
      <c r="O10" s="296"/>
    </row>
    <row r="11" spans="1:35" s="24" customFormat="1" x14ac:dyDescent="0.25">
      <c r="A11" s="297" t="s">
        <v>49</v>
      </c>
      <c r="B11" s="301">
        <v>100</v>
      </c>
      <c r="C11" s="299">
        <v>130</v>
      </c>
      <c r="D11" s="299">
        <v>150</v>
      </c>
      <c r="E11" s="125" t="s">
        <v>50</v>
      </c>
      <c r="F11" s="7">
        <v>685.30000000000007</v>
      </c>
      <c r="G11" s="9">
        <v>48</v>
      </c>
      <c r="H11" s="192">
        <v>62</v>
      </c>
      <c r="I11" s="192">
        <v>71</v>
      </c>
      <c r="J11" s="11">
        <f t="shared" si="0"/>
        <v>32.894400000000005</v>
      </c>
      <c r="K11" s="11">
        <f t="shared" si="1"/>
        <v>42.488600000000005</v>
      </c>
      <c r="L11" s="11">
        <f t="shared" si="2"/>
        <v>48.656300000000002</v>
      </c>
      <c r="M11" s="280">
        <f>SUM(J11:J12)</f>
        <v>47.841200000000008</v>
      </c>
      <c r="N11" s="295">
        <f>SUM(K11:K12)</f>
        <v>61.1721</v>
      </c>
      <c r="O11" s="295">
        <f>SUM(L11:L12)</f>
        <v>71.07650000000001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24" customFormat="1" x14ac:dyDescent="0.25">
      <c r="A12" s="297"/>
      <c r="B12" s="301"/>
      <c r="C12" s="300"/>
      <c r="D12" s="300"/>
      <c r="E12" s="125" t="s">
        <v>3</v>
      </c>
      <c r="F12" s="7">
        <v>3736.7000000000003</v>
      </c>
      <c r="G12" s="9">
        <v>4</v>
      </c>
      <c r="H12" s="192">
        <v>5</v>
      </c>
      <c r="I12" s="192">
        <v>6</v>
      </c>
      <c r="J12" s="11">
        <f t="shared" si="0"/>
        <v>14.946800000000001</v>
      </c>
      <c r="K12" s="11">
        <f t="shared" si="1"/>
        <v>18.683499999999999</v>
      </c>
      <c r="L12" s="11">
        <f t="shared" si="2"/>
        <v>22.420200000000001</v>
      </c>
      <c r="M12" s="281"/>
      <c r="N12" s="296"/>
      <c r="O12" s="29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24" customFormat="1" x14ac:dyDescent="0.25">
      <c r="A13" s="297" t="s">
        <v>45</v>
      </c>
      <c r="B13" s="299">
        <v>200</v>
      </c>
      <c r="C13" s="321">
        <v>200</v>
      </c>
      <c r="D13" s="321">
        <v>200</v>
      </c>
      <c r="E13" s="269" t="s">
        <v>75</v>
      </c>
      <c r="F13" s="171">
        <v>990.00000000000011</v>
      </c>
      <c r="G13" s="270">
        <v>24</v>
      </c>
      <c r="H13" s="218">
        <v>24</v>
      </c>
      <c r="I13" s="218">
        <v>24</v>
      </c>
      <c r="J13" s="229">
        <f t="shared" si="0"/>
        <v>23.760000000000005</v>
      </c>
      <c r="K13" s="229">
        <f>F13*H13/1000</f>
        <v>23.760000000000005</v>
      </c>
      <c r="L13" s="229">
        <f>F13*I13/1000</f>
        <v>23.760000000000005</v>
      </c>
      <c r="M13" s="305">
        <f>SUM(J13:J17)</f>
        <v>31.453500000000005</v>
      </c>
      <c r="N13" s="322">
        <f>SUM(K13:K17)</f>
        <v>31.453500000000005</v>
      </c>
      <c r="O13" s="305">
        <f>SUM(L13:L17)</f>
        <v>31.453500000000005</v>
      </c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</row>
    <row r="14" spans="1:35" s="24" customFormat="1" x14ac:dyDescent="0.25">
      <c r="A14" s="334"/>
      <c r="B14" s="335"/>
      <c r="C14" s="321"/>
      <c r="D14" s="321"/>
      <c r="E14" s="268" t="s">
        <v>20</v>
      </c>
      <c r="F14" s="7">
        <v>650</v>
      </c>
      <c r="G14" s="271">
        <v>10</v>
      </c>
      <c r="H14" s="218">
        <v>10</v>
      </c>
      <c r="I14" s="218">
        <v>10</v>
      </c>
      <c r="J14" s="229">
        <f t="shared" si="0"/>
        <v>6.5</v>
      </c>
      <c r="K14" s="229">
        <f t="shared" ref="K14:K17" si="3">F14*H14/1000</f>
        <v>6.5</v>
      </c>
      <c r="L14" s="229">
        <f t="shared" ref="L14:L17" si="4">F14*I14/1000</f>
        <v>6.5</v>
      </c>
      <c r="M14" s="305"/>
      <c r="N14" s="323"/>
      <c r="O14" s="305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</row>
    <row r="15" spans="1:35" s="24" customFormat="1" x14ac:dyDescent="0.25">
      <c r="A15" s="334"/>
      <c r="B15" s="335"/>
      <c r="C15" s="321"/>
      <c r="D15" s="321"/>
      <c r="E15" s="268" t="s">
        <v>76</v>
      </c>
      <c r="F15" s="171">
        <v>3080.0000000000005</v>
      </c>
      <c r="G15" s="271">
        <v>0.2</v>
      </c>
      <c r="H15" s="218">
        <v>0.2</v>
      </c>
      <c r="I15" s="218">
        <v>0.2</v>
      </c>
      <c r="J15" s="229">
        <f t="shared" si="0"/>
        <v>0.6160000000000001</v>
      </c>
      <c r="K15" s="229">
        <f t="shared" si="3"/>
        <v>0.6160000000000001</v>
      </c>
      <c r="L15" s="229">
        <f t="shared" si="4"/>
        <v>0.6160000000000001</v>
      </c>
      <c r="M15" s="305"/>
      <c r="N15" s="323"/>
      <c r="O15" s="305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</row>
    <row r="16" spans="1:35" s="24" customFormat="1" x14ac:dyDescent="0.25">
      <c r="A16" s="334"/>
      <c r="B16" s="335"/>
      <c r="C16" s="321"/>
      <c r="D16" s="321"/>
      <c r="E16" s="268" t="s">
        <v>19</v>
      </c>
      <c r="F16" s="7">
        <v>0</v>
      </c>
      <c r="G16" s="271">
        <v>190</v>
      </c>
      <c r="H16" s="218">
        <v>190</v>
      </c>
      <c r="I16" s="218">
        <v>190</v>
      </c>
      <c r="J16" s="229">
        <f t="shared" si="0"/>
        <v>0</v>
      </c>
      <c r="K16" s="229">
        <f t="shared" si="3"/>
        <v>0</v>
      </c>
      <c r="L16" s="229">
        <f t="shared" si="4"/>
        <v>0</v>
      </c>
      <c r="M16" s="305"/>
      <c r="N16" s="323"/>
      <c r="O16" s="305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</row>
    <row r="17" spans="1:35" s="24" customFormat="1" x14ac:dyDescent="0.25">
      <c r="A17" s="334"/>
      <c r="B17" s="300"/>
      <c r="C17" s="321"/>
      <c r="D17" s="321"/>
      <c r="E17" s="269" t="s">
        <v>56</v>
      </c>
      <c r="F17" s="171">
        <v>8250</v>
      </c>
      <c r="G17" s="271">
        <v>7.0000000000000007E-2</v>
      </c>
      <c r="H17" s="218">
        <v>7.0000000000000007E-2</v>
      </c>
      <c r="I17" s="218">
        <v>7.0000000000000007E-2</v>
      </c>
      <c r="J17" s="229">
        <f t="shared" si="0"/>
        <v>0.57750000000000001</v>
      </c>
      <c r="K17" s="229">
        <f t="shared" si="3"/>
        <v>0.57750000000000001</v>
      </c>
      <c r="L17" s="229">
        <f t="shared" si="4"/>
        <v>0.57750000000000001</v>
      </c>
      <c r="M17" s="305"/>
      <c r="N17" s="323"/>
      <c r="O17" s="305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1:35" x14ac:dyDescent="0.25">
      <c r="A18" s="26" t="s">
        <v>6</v>
      </c>
      <c r="B18" s="27">
        <v>20</v>
      </c>
      <c r="C18" s="27">
        <v>35</v>
      </c>
      <c r="D18" s="27">
        <v>40</v>
      </c>
      <c r="E18" s="28" t="s">
        <v>7</v>
      </c>
      <c r="F18" s="11">
        <v>424.6</v>
      </c>
      <c r="G18" s="126">
        <v>20</v>
      </c>
      <c r="H18" s="126">
        <v>35</v>
      </c>
      <c r="I18" s="126">
        <v>40</v>
      </c>
      <c r="J18" s="194">
        <f>F18*G18/1000</f>
        <v>8.4920000000000009</v>
      </c>
      <c r="K18" s="194">
        <f t="shared" si="1"/>
        <v>14.861000000000001</v>
      </c>
      <c r="L18" s="194">
        <f t="shared" si="2"/>
        <v>16.984000000000002</v>
      </c>
      <c r="M18" s="230">
        <f>SUM(J18:J18)</f>
        <v>8.4920000000000009</v>
      </c>
      <c r="N18" s="194">
        <f>SUM(K18)</f>
        <v>14.861000000000001</v>
      </c>
      <c r="O18" s="194">
        <f>SUM(L18)</f>
        <v>16.984000000000002</v>
      </c>
    </row>
    <row r="19" spans="1:35" x14ac:dyDescent="0.25">
      <c r="A19" s="369" t="s">
        <v>8</v>
      </c>
      <c r="B19" s="370"/>
      <c r="C19" s="370"/>
      <c r="D19" s="370"/>
      <c r="E19" s="370"/>
      <c r="F19" s="370"/>
      <c r="G19" s="97"/>
      <c r="H19" s="260"/>
      <c r="I19" s="260"/>
      <c r="J19" s="372"/>
      <c r="K19" s="446"/>
      <c r="L19" s="446"/>
      <c r="M19" s="446"/>
      <c r="N19" s="236"/>
      <c r="O19" s="236"/>
    </row>
    <row r="20" spans="1:35" x14ac:dyDescent="0.25">
      <c r="A20" s="368"/>
      <c r="B20" s="368"/>
      <c r="C20" s="368"/>
      <c r="D20" s="368"/>
      <c r="E20" s="368"/>
      <c r="F20" s="368"/>
      <c r="G20" s="368"/>
      <c r="H20" s="368"/>
      <c r="I20" s="368"/>
      <c r="J20" s="368"/>
      <c r="K20" s="368"/>
      <c r="L20" s="368"/>
      <c r="M20" s="368"/>
      <c r="N20" s="103"/>
      <c r="O20" s="103"/>
    </row>
    <row r="21" spans="1:35" x14ac:dyDescent="0.25">
      <c r="A21" s="349" t="s">
        <v>78</v>
      </c>
      <c r="B21" s="349"/>
      <c r="C21" s="349"/>
      <c r="D21" s="349"/>
      <c r="E21" s="349"/>
      <c r="F21" s="349"/>
      <c r="G21" s="349"/>
      <c r="H21" s="349"/>
      <c r="I21" s="349"/>
      <c r="J21" s="349"/>
      <c r="K21" s="129"/>
      <c r="L21" s="129"/>
      <c r="M21" s="16">
        <f>SUM(M7:M18)</f>
        <v>351.84670000000006</v>
      </c>
      <c r="N21" s="16">
        <f t="shared" ref="N21:O21" si="5">SUM(N7:N18)</f>
        <v>411.7466</v>
      </c>
      <c r="O21" s="16">
        <f t="shared" si="5"/>
        <v>465.37400000000002</v>
      </c>
    </row>
    <row r="22" spans="1:35" x14ac:dyDescent="0.25">
      <c r="A22" s="367" t="s">
        <v>77</v>
      </c>
      <c r="B22" s="367"/>
      <c r="C22" s="367"/>
      <c r="D22" s="367"/>
      <c r="E22" s="367"/>
      <c r="F22" s="367"/>
      <c r="G22" s="367"/>
      <c r="H22" s="367"/>
      <c r="I22" s="367"/>
      <c r="J22" s="367"/>
      <c r="K22" s="149"/>
      <c r="L22" s="149"/>
      <c r="M22" s="42">
        <f>M21*1.12</f>
        <v>394.06830400000013</v>
      </c>
      <c r="N22" s="42">
        <f t="shared" ref="N22:O22" si="6">N21*1.12</f>
        <v>461.15619200000003</v>
      </c>
      <c r="O22" s="42">
        <f t="shared" si="6"/>
        <v>521.21888000000013</v>
      </c>
    </row>
    <row r="23" spans="1:35" x14ac:dyDescent="0.25">
      <c r="B23" s="37"/>
      <c r="C23" s="37"/>
      <c r="D23" s="37"/>
      <c r="E23" s="37"/>
      <c r="F23" s="78"/>
      <c r="G23" s="79"/>
      <c r="H23" s="79"/>
      <c r="I23" s="79"/>
      <c r="J23" s="70"/>
      <c r="K23" s="70"/>
      <c r="L23" s="70"/>
      <c r="M23" s="115"/>
    </row>
    <row r="24" spans="1:35" x14ac:dyDescent="0.25">
      <c r="B24" s="37"/>
      <c r="C24" s="37"/>
      <c r="D24" s="37"/>
      <c r="E24" s="37"/>
      <c r="F24" s="78"/>
      <c r="G24" s="79"/>
      <c r="H24" s="79"/>
      <c r="I24" s="79"/>
      <c r="J24" s="70"/>
      <c r="K24" s="70"/>
      <c r="L24" s="70"/>
      <c r="M24" s="71"/>
    </row>
    <row r="25" spans="1:35" x14ac:dyDescent="0.25">
      <c r="B25" s="37"/>
      <c r="C25" s="37"/>
      <c r="D25" s="37"/>
      <c r="E25" s="37"/>
      <c r="F25" s="80"/>
      <c r="G25" s="79"/>
      <c r="H25" s="79"/>
      <c r="I25" s="79"/>
      <c r="J25" s="70"/>
      <c r="K25" s="70"/>
      <c r="L25" s="70"/>
      <c r="M25" s="71"/>
    </row>
    <row r="26" spans="1:35" x14ac:dyDescent="0.25">
      <c r="B26" s="37"/>
      <c r="C26" s="37"/>
      <c r="D26" s="37"/>
      <c r="E26" s="37"/>
      <c r="F26" s="80"/>
      <c r="G26" s="79"/>
      <c r="H26" s="79"/>
      <c r="I26" s="79"/>
      <c r="J26" s="70"/>
      <c r="K26" s="70"/>
      <c r="L26" s="70"/>
      <c r="M26" s="115"/>
    </row>
    <row r="27" spans="1:35" x14ac:dyDescent="0.25">
      <c r="B27" s="37"/>
      <c r="C27" s="37"/>
      <c r="D27" s="37"/>
      <c r="E27" s="62"/>
      <c r="F27" s="82"/>
      <c r="G27" s="79"/>
      <c r="H27" s="79"/>
      <c r="I27" s="79"/>
      <c r="J27" s="70"/>
      <c r="K27" s="70"/>
      <c r="L27" s="70"/>
      <c r="M27" s="71"/>
    </row>
    <row r="28" spans="1:35" x14ac:dyDescent="0.25">
      <c r="B28" s="81"/>
      <c r="C28" s="81"/>
      <c r="D28" s="81"/>
      <c r="E28" s="62"/>
      <c r="F28" s="82"/>
      <c r="G28" s="83"/>
      <c r="H28" s="83"/>
      <c r="I28" s="83"/>
      <c r="J28" s="70"/>
      <c r="K28" s="70"/>
      <c r="L28" s="70"/>
      <c r="M28" s="71"/>
    </row>
    <row r="29" spans="1:35" x14ac:dyDescent="0.25">
      <c r="B29" s="62"/>
      <c r="C29" s="145"/>
      <c r="D29" s="145"/>
      <c r="E29" s="68"/>
      <c r="F29" s="69"/>
      <c r="G29" s="62"/>
      <c r="H29" s="145"/>
      <c r="I29" s="145"/>
      <c r="J29" s="70"/>
      <c r="K29" s="70"/>
      <c r="L29" s="70"/>
      <c r="M29" s="71"/>
    </row>
    <row r="30" spans="1:35" x14ac:dyDescent="0.25">
      <c r="B30" s="68"/>
      <c r="C30" s="68"/>
      <c r="D30" s="68"/>
      <c r="E30" s="68"/>
      <c r="F30" s="69"/>
      <c r="G30" s="68"/>
      <c r="H30" s="68"/>
      <c r="I30" s="68"/>
      <c r="J30" s="70"/>
      <c r="K30" s="70"/>
      <c r="L30" s="70"/>
      <c r="M30" s="71"/>
    </row>
    <row r="31" spans="1:35" x14ac:dyDescent="0.25">
      <c r="B31" s="68"/>
      <c r="C31" s="68"/>
      <c r="D31" s="68"/>
      <c r="E31" s="72"/>
      <c r="F31" s="73"/>
      <c r="G31" s="68"/>
      <c r="H31" s="68"/>
      <c r="I31" s="68"/>
      <c r="J31" s="62"/>
      <c r="K31" s="145"/>
      <c r="L31" s="145"/>
      <c r="M31" s="115"/>
    </row>
    <row r="32" spans="1:35" x14ac:dyDescent="0.25">
      <c r="B32" s="72"/>
      <c r="C32" s="72"/>
      <c r="D32" s="72"/>
      <c r="E32" s="72"/>
      <c r="F32" s="73"/>
      <c r="G32" s="72"/>
      <c r="H32" s="72"/>
      <c r="I32" s="72"/>
      <c r="J32" s="62"/>
      <c r="K32" s="145"/>
      <c r="L32" s="145"/>
      <c r="M32" s="62"/>
    </row>
    <row r="33" spans="1:13" x14ac:dyDescent="0.25">
      <c r="B33" s="72"/>
      <c r="C33" s="72"/>
      <c r="D33" s="72"/>
      <c r="E33" s="72"/>
      <c r="F33" s="73"/>
      <c r="G33" s="72"/>
      <c r="H33" s="72"/>
      <c r="I33" s="72"/>
      <c r="J33" s="68"/>
      <c r="K33" s="68"/>
      <c r="L33" s="68"/>
      <c r="M33" s="74"/>
    </row>
    <row r="34" spans="1:13" x14ac:dyDescent="0.25">
      <c r="B34" s="72"/>
      <c r="C34" s="72"/>
      <c r="D34" s="72"/>
      <c r="E34" s="72"/>
      <c r="F34" s="73"/>
      <c r="G34" s="72"/>
      <c r="H34" s="72"/>
      <c r="I34" s="72"/>
      <c r="J34" s="68"/>
      <c r="K34" s="68"/>
      <c r="L34" s="68"/>
      <c r="M34" s="74"/>
    </row>
    <row r="35" spans="1:13" x14ac:dyDescent="0.25">
      <c r="A35" s="1"/>
      <c r="B35" s="72"/>
      <c r="C35" s="72"/>
      <c r="D35" s="72"/>
      <c r="G35" s="72"/>
      <c r="H35" s="72"/>
      <c r="I35" s="72"/>
      <c r="J35" s="72"/>
      <c r="K35" s="72"/>
      <c r="L35" s="72"/>
      <c r="M35" s="72"/>
    </row>
    <row r="36" spans="1:13" x14ac:dyDescent="0.25">
      <c r="A36" s="1"/>
      <c r="J36" s="72"/>
      <c r="K36" s="72"/>
      <c r="L36" s="72"/>
      <c r="M36" s="72"/>
    </row>
    <row r="37" spans="1:13" x14ac:dyDescent="0.25">
      <c r="A37" s="1"/>
      <c r="J37" s="72"/>
      <c r="K37" s="72"/>
      <c r="L37" s="72"/>
      <c r="M37" s="72"/>
    </row>
    <row r="38" spans="1:13" x14ac:dyDescent="0.25">
      <c r="A38" s="1"/>
      <c r="J38" s="72"/>
      <c r="K38" s="72"/>
      <c r="L38" s="72"/>
      <c r="M38" s="72"/>
    </row>
  </sheetData>
  <mergeCells count="40">
    <mergeCell ref="A20:M20"/>
    <mergeCell ref="A21:J21"/>
    <mergeCell ref="A9:A10"/>
    <mergeCell ref="B9:B10"/>
    <mergeCell ref="A22:J22"/>
    <mergeCell ref="A11:A12"/>
    <mergeCell ref="B11:B12"/>
    <mergeCell ref="M11:M12"/>
    <mergeCell ref="C9:C10"/>
    <mergeCell ref="D9:D10"/>
    <mergeCell ref="C11:C12"/>
    <mergeCell ref="D11:D12"/>
    <mergeCell ref="A13:A17"/>
    <mergeCell ref="B13:B17"/>
    <mergeCell ref="C13:C17"/>
    <mergeCell ref="D13:D17"/>
    <mergeCell ref="A5:A6"/>
    <mergeCell ref="E5:E6"/>
    <mergeCell ref="F5:F6"/>
    <mergeCell ref="M9:M10"/>
    <mergeCell ref="A19:F19"/>
    <mergeCell ref="J19:M19"/>
    <mergeCell ref="A7:A8"/>
    <mergeCell ref="B7:B8"/>
    <mergeCell ref="M7:M8"/>
    <mergeCell ref="B5:D5"/>
    <mergeCell ref="C7:C8"/>
    <mergeCell ref="D7:D8"/>
    <mergeCell ref="G5:I5"/>
    <mergeCell ref="J5:L5"/>
    <mergeCell ref="M5:O5"/>
    <mergeCell ref="N7:N8"/>
    <mergeCell ref="M13:M17"/>
    <mergeCell ref="N13:N17"/>
    <mergeCell ref="O13:O17"/>
    <mergeCell ref="O7:O8"/>
    <mergeCell ref="N9:N10"/>
    <mergeCell ref="O9:O10"/>
    <mergeCell ref="N11:N12"/>
    <mergeCell ref="O11:O12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G22"/>
  <sheetViews>
    <sheetView view="pageBreakPreview" zoomScale="90" zoomScaleNormal="100" zoomScaleSheetLayoutView="90" workbookViewId="0">
      <selection activeCell="E31" sqref="E31"/>
    </sheetView>
  </sheetViews>
  <sheetFormatPr defaultRowHeight="15" x14ac:dyDescent="0.25"/>
  <cols>
    <col min="1" max="1" width="26.5703125" style="1" customWidth="1"/>
    <col min="2" max="2" width="10.85546875" style="1" customWidth="1"/>
    <col min="3" max="4" width="9.28515625" style="113" customWidth="1"/>
    <col min="5" max="5" width="23.42578125" style="1" customWidth="1"/>
    <col min="6" max="6" width="10.140625" style="2" customWidth="1"/>
    <col min="7" max="7" width="9.5703125" style="1" customWidth="1"/>
    <col min="8" max="9" width="9.5703125" style="113" customWidth="1"/>
    <col min="10" max="10" width="9.140625" style="1"/>
    <col min="11" max="11" width="9.7109375" style="113" customWidth="1"/>
    <col min="12" max="12" width="10.28515625" style="113" customWidth="1"/>
    <col min="13" max="13" width="9.140625" style="1"/>
    <col min="14" max="14" width="9.7109375" style="1" customWidth="1"/>
    <col min="15" max="15" width="10.28515625" style="1" customWidth="1"/>
    <col min="16" max="16384" width="9.140625" style="1"/>
  </cols>
  <sheetData>
    <row r="2" spans="1:59" x14ac:dyDescent="0.25">
      <c r="A2" s="3"/>
    </row>
    <row r="3" spans="1:59" x14ac:dyDescent="0.25">
      <c r="A3" s="3" t="s">
        <v>67</v>
      </c>
    </row>
    <row r="4" spans="1:59" x14ac:dyDescent="0.25">
      <c r="A4" s="18"/>
      <c r="B4" s="21"/>
      <c r="C4" s="21"/>
      <c r="D4" s="21"/>
      <c r="E4" s="21"/>
      <c r="F4" s="54"/>
      <c r="G4" s="21"/>
      <c r="H4" s="21"/>
      <c r="I4" s="21"/>
      <c r="J4" s="21"/>
      <c r="K4" s="21"/>
      <c r="L4" s="21"/>
      <c r="M4" s="21"/>
    </row>
    <row r="5" spans="1:59" ht="31.5" customHeight="1" x14ac:dyDescent="0.25">
      <c r="A5" s="284" t="s">
        <v>9</v>
      </c>
      <c r="B5" s="285" t="s">
        <v>10</v>
      </c>
      <c r="C5" s="286"/>
      <c r="D5" s="287"/>
      <c r="E5" s="288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59" ht="33" customHeight="1" x14ac:dyDescent="0.25">
      <c r="A6" s="284"/>
      <c r="B6" s="4" t="s">
        <v>0</v>
      </c>
      <c r="C6" s="124" t="s">
        <v>99</v>
      </c>
      <c r="D6" s="124" t="s">
        <v>100</v>
      </c>
      <c r="E6" s="289"/>
      <c r="F6" s="291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4" t="s">
        <v>0</v>
      </c>
      <c r="N6" s="124" t="s">
        <v>99</v>
      </c>
      <c r="O6" s="124" t="s">
        <v>100</v>
      </c>
    </row>
    <row r="7" spans="1:59" s="84" customFormat="1" x14ac:dyDescent="0.25">
      <c r="A7" s="297" t="s">
        <v>41</v>
      </c>
      <c r="B7" s="301">
        <v>80</v>
      </c>
      <c r="C7" s="299">
        <v>90</v>
      </c>
      <c r="D7" s="299">
        <v>100</v>
      </c>
      <c r="E7" s="127" t="s">
        <v>53</v>
      </c>
      <c r="F7" s="7">
        <v>2640</v>
      </c>
      <c r="G7" s="128">
        <v>107</v>
      </c>
      <c r="H7" s="148">
        <v>120</v>
      </c>
      <c r="I7" s="148">
        <v>133</v>
      </c>
      <c r="J7" s="45">
        <f t="shared" ref="J7:J17" si="0">F7*G7/1000</f>
        <v>282.48</v>
      </c>
      <c r="K7" s="45">
        <f>F7*H7/1000</f>
        <v>316.8</v>
      </c>
      <c r="L7" s="45">
        <f>F7*I7/1000</f>
        <v>351.12</v>
      </c>
      <c r="M7" s="309">
        <f>SUM(J7:J11)</f>
        <v>310.59490000000005</v>
      </c>
      <c r="N7" s="309">
        <f>SUM(K7:K11)</f>
        <v>348.3766</v>
      </c>
      <c r="O7" s="309">
        <f>SUM(L7:L11)</f>
        <v>386.15830000000005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</row>
    <row r="8" spans="1:59" s="84" customFormat="1" x14ac:dyDescent="0.25">
      <c r="A8" s="297"/>
      <c r="B8" s="301"/>
      <c r="C8" s="335"/>
      <c r="D8" s="335"/>
      <c r="E8" s="125" t="s">
        <v>16</v>
      </c>
      <c r="F8" s="7">
        <v>376.20000000000005</v>
      </c>
      <c r="G8" s="128">
        <v>15</v>
      </c>
      <c r="H8" s="148">
        <v>17</v>
      </c>
      <c r="I8" s="148">
        <v>19</v>
      </c>
      <c r="J8" s="45">
        <f t="shared" si="0"/>
        <v>5.6430000000000007</v>
      </c>
      <c r="K8" s="45">
        <f t="shared" ref="K8:K11" si="1">F8*H8/1000</f>
        <v>6.3954000000000004</v>
      </c>
      <c r="L8" s="45">
        <f t="shared" ref="L8:L11" si="2">F8*I8/1000</f>
        <v>7.147800000000001</v>
      </c>
      <c r="M8" s="309"/>
      <c r="N8" s="309"/>
      <c r="O8" s="309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</row>
    <row r="9" spans="1:59" s="84" customFormat="1" x14ac:dyDescent="0.25">
      <c r="A9" s="297"/>
      <c r="B9" s="301"/>
      <c r="C9" s="335"/>
      <c r="D9" s="335"/>
      <c r="E9" s="125" t="s">
        <v>51</v>
      </c>
      <c r="F9" s="7">
        <v>360.8</v>
      </c>
      <c r="G9" s="128">
        <v>20</v>
      </c>
      <c r="H9" s="148">
        <v>23</v>
      </c>
      <c r="I9" s="148">
        <v>26</v>
      </c>
      <c r="J9" s="45">
        <f t="shared" si="0"/>
        <v>7.2160000000000002</v>
      </c>
      <c r="K9" s="45">
        <f t="shared" si="1"/>
        <v>8.2983999999999991</v>
      </c>
      <c r="L9" s="45">
        <f t="shared" si="2"/>
        <v>9.3808000000000007</v>
      </c>
      <c r="M9" s="309"/>
      <c r="N9" s="309"/>
      <c r="O9" s="309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</row>
    <row r="10" spans="1:59" s="84" customFormat="1" x14ac:dyDescent="0.25">
      <c r="A10" s="297"/>
      <c r="B10" s="301"/>
      <c r="C10" s="335"/>
      <c r="D10" s="335"/>
      <c r="E10" s="125" t="s">
        <v>27</v>
      </c>
      <c r="F10" s="7">
        <v>660</v>
      </c>
      <c r="G10" s="128">
        <v>7</v>
      </c>
      <c r="H10" s="148">
        <v>8</v>
      </c>
      <c r="I10" s="148">
        <v>9</v>
      </c>
      <c r="J10" s="45">
        <f t="shared" si="0"/>
        <v>4.62</v>
      </c>
      <c r="K10" s="45">
        <f t="shared" si="1"/>
        <v>5.28</v>
      </c>
      <c r="L10" s="45">
        <f t="shared" si="2"/>
        <v>5.94</v>
      </c>
      <c r="M10" s="309"/>
      <c r="N10" s="309"/>
      <c r="O10" s="309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</row>
    <row r="11" spans="1:59" s="84" customFormat="1" ht="15" customHeight="1" x14ac:dyDescent="0.25">
      <c r="A11" s="297"/>
      <c r="B11" s="301"/>
      <c r="C11" s="300"/>
      <c r="D11" s="300"/>
      <c r="E11" s="125" t="s">
        <v>4</v>
      </c>
      <c r="F11" s="7">
        <v>966.90000000000009</v>
      </c>
      <c r="G11" s="128">
        <v>11</v>
      </c>
      <c r="H11" s="148">
        <v>12</v>
      </c>
      <c r="I11" s="148">
        <v>13</v>
      </c>
      <c r="J11" s="45">
        <f t="shared" si="0"/>
        <v>10.635900000000001</v>
      </c>
      <c r="K11" s="45">
        <f t="shared" si="1"/>
        <v>11.6028</v>
      </c>
      <c r="L11" s="45">
        <f t="shared" si="2"/>
        <v>12.569700000000001</v>
      </c>
      <c r="M11" s="309"/>
      <c r="N11" s="309"/>
      <c r="O11" s="309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</row>
    <row r="12" spans="1:59" s="84" customFormat="1" ht="14.45" customHeight="1" x14ac:dyDescent="0.25">
      <c r="A12" s="345" t="s">
        <v>48</v>
      </c>
      <c r="B12" s="346">
        <v>100</v>
      </c>
      <c r="C12" s="340">
        <v>130</v>
      </c>
      <c r="D12" s="340">
        <v>150</v>
      </c>
      <c r="E12" s="22" t="s">
        <v>71</v>
      </c>
      <c r="F12" s="23">
        <v>205.7</v>
      </c>
      <c r="G12" s="137">
        <v>114</v>
      </c>
      <c r="H12" s="137">
        <v>171</v>
      </c>
      <c r="I12" s="137">
        <v>171</v>
      </c>
      <c r="J12" s="121">
        <f t="shared" si="0"/>
        <v>23.4498</v>
      </c>
      <c r="K12" s="45">
        <f>F12*H12/1000</f>
        <v>35.174699999999994</v>
      </c>
      <c r="L12" s="45">
        <f>F12*I12/1000</f>
        <v>35.174699999999994</v>
      </c>
      <c r="M12" s="343">
        <f>SUM(J12:J14)</f>
        <v>58.755400000000002</v>
      </c>
      <c r="N12" s="309">
        <f>SUM(K12:K14)</f>
        <v>80.840099999999993</v>
      </c>
      <c r="O12" s="309">
        <f>SUM(L12:L14)</f>
        <v>80.840099999999993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</row>
    <row r="13" spans="1:59" s="84" customFormat="1" x14ac:dyDescent="0.25">
      <c r="A13" s="345"/>
      <c r="B13" s="346"/>
      <c r="C13" s="341"/>
      <c r="D13" s="341"/>
      <c r="E13" s="22" t="s">
        <v>5</v>
      </c>
      <c r="F13" s="23">
        <v>360.8</v>
      </c>
      <c r="G13" s="137">
        <v>15</v>
      </c>
      <c r="H13" s="137">
        <v>23</v>
      </c>
      <c r="I13" s="137">
        <v>23</v>
      </c>
      <c r="J13" s="121">
        <f t="shared" si="0"/>
        <v>5.4119999999999999</v>
      </c>
      <c r="K13" s="45">
        <f t="shared" ref="K13:K14" si="3">F13*H13/1000</f>
        <v>8.2983999999999991</v>
      </c>
      <c r="L13" s="45">
        <f t="shared" ref="L13:L14" si="4">F13*I13/1000</f>
        <v>8.2983999999999991</v>
      </c>
      <c r="M13" s="343"/>
      <c r="N13" s="309"/>
      <c r="O13" s="309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</row>
    <row r="14" spans="1:59" s="84" customFormat="1" x14ac:dyDescent="0.25">
      <c r="A14" s="345"/>
      <c r="B14" s="346"/>
      <c r="C14" s="342"/>
      <c r="D14" s="342"/>
      <c r="E14" s="22" t="s">
        <v>3</v>
      </c>
      <c r="F14" s="23">
        <v>3736.7000000000003</v>
      </c>
      <c r="G14" s="137">
        <v>8</v>
      </c>
      <c r="H14" s="137">
        <v>10</v>
      </c>
      <c r="I14" s="137">
        <v>10</v>
      </c>
      <c r="J14" s="121">
        <f t="shared" si="0"/>
        <v>29.893600000000003</v>
      </c>
      <c r="K14" s="45">
        <f t="shared" si="3"/>
        <v>37.366999999999997</v>
      </c>
      <c r="L14" s="45">
        <f t="shared" si="4"/>
        <v>37.366999999999997</v>
      </c>
      <c r="M14" s="343"/>
      <c r="N14" s="309"/>
      <c r="O14" s="309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</row>
    <row r="15" spans="1:59" s="84" customFormat="1" ht="15" customHeight="1" x14ac:dyDescent="0.25">
      <c r="A15" s="306" t="s">
        <v>103</v>
      </c>
      <c r="B15" s="302">
        <v>200</v>
      </c>
      <c r="C15" s="302">
        <v>200</v>
      </c>
      <c r="D15" s="302">
        <v>200</v>
      </c>
      <c r="E15" s="209" t="s">
        <v>84</v>
      </c>
      <c r="F15" s="210">
        <v>1000</v>
      </c>
      <c r="G15" s="211">
        <v>20</v>
      </c>
      <c r="H15" s="211">
        <v>20</v>
      </c>
      <c r="I15" s="211">
        <v>20</v>
      </c>
      <c r="J15" s="183">
        <f t="shared" si="0"/>
        <v>20</v>
      </c>
      <c r="K15" s="183">
        <f>F15*20/1000</f>
        <v>20</v>
      </c>
      <c r="L15" s="183">
        <f>F15*I15/1000</f>
        <v>20</v>
      </c>
      <c r="M15" s="305">
        <f>SUM(J15:J17)</f>
        <v>33.577500000000001</v>
      </c>
      <c r="N15" s="310">
        <f>SUM(K15:K17)</f>
        <v>33.577500000000001</v>
      </c>
      <c r="O15" s="309">
        <f>SUM(L15:L17)</f>
        <v>33.577500000000001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</row>
    <row r="16" spans="1:59" s="84" customFormat="1" x14ac:dyDescent="0.25">
      <c r="A16" s="307"/>
      <c r="B16" s="303"/>
      <c r="C16" s="303"/>
      <c r="D16" s="303"/>
      <c r="E16" s="209" t="s">
        <v>20</v>
      </c>
      <c r="F16" s="212">
        <v>650</v>
      </c>
      <c r="G16" s="213">
        <v>20</v>
      </c>
      <c r="H16" s="213">
        <v>20</v>
      </c>
      <c r="I16" s="213">
        <v>20</v>
      </c>
      <c r="J16" s="183">
        <f t="shared" si="0"/>
        <v>13</v>
      </c>
      <c r="K16" s="183">
        <f>F16*20/1000</f>
        <v>13</v>
      </c>
      <c r="L16" s="183">
        <f>F16*I16/1000</f>
        <v>13</v>
      </c>
      <c r="M16" s="305"/>
      <c r="N16" s="311"/>
      <c r="O16" s="309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</row>
    <row r="17" spans="1:59" s="84" customFormat="1" x14ac:dyDescent="0.25">
      <c r="A17" s="308"/>
      <c r="B17" s="304"/>
      <c r="C17" s="304"/>
      <c r="D17" s="304"/>
      <c r="E17" s="209" t="s">
        <v>56</v>
      </c>
      <c r="F17" s="171">
        <v>8250</v>
      </c>
      <c r="G17" s="36">
        <v>7.0000000000000007E-2</v>
      </c>
      <c r="H17" s="36">
        <v>7.0000000000000007E-2</v>
      </c>
      <c r="I17" s="36">
        <v>7.0000000000000007E-2</v>
      </c>
      <c r="J17" s="167">
        <f t="shared" si="0"/>
        <v>0.57750000000000001</v>
      </c>
      <c r="K17" s="167">
        <f>F17*H17/1000</f>
        <v>0.57750000000000001</v>
      </c>
      <c r="L17" s="167">
        <f>F17*I17/1000</f>
        <v>0.57750000000000001</v>
      </c>
      <c r="M17" s="305"/>
      <c r="N17" s="312"/>
      <c r="O17" s="309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</row>
    <row r="18" spans="1:59" x14ac:dyDescent="0.25">
      <c r="A18" s="26" t="s">
        <v>6</v>
      </c>
      <c r="B18" s="27">
        <v>20</v>
      </c>
      <c r="C18" s="27">
        <v>35</v>
      </c>
      <c r="D18" s="27">
        <v>40</v>
      </c>
      <c r="E18" s="28" t="s">
        <v>7</v>
      </c>
      <c r="F18" s="11">
        <v>424.6</v>
      </c>
      <c r="G18" s="126">
        <v>20</v>
      </c>
      <c r="H18" s="126">
        <v>35</v>
      </c>
      <c r="I18" s="126">
        <v>40</v>
      </c>
      <c r="J18" s="194">
        <f>F18*G18/1000</f>
        <v>8.4920000000000009</v>
      </c>
      <c r="K18" s="194">
        <f>F18*H18/1000</f>
        <v>14.861000000000001</v>
      </c>
      <c r="L18" s="194">
        <f>F18*I18/1000</f>
        <v>16.984000000000002</v>
      </c>
      <c r="M18" s="230">
        <f>SUM(J18:J18)</f>
        <v>8.4920000000000009</v>
      </c>
      <c r="N18" s="194">
        <f>SUM(K18)</f>
        <v>14.861000000000001</v>
      </c>
      <c r="O18" s="194">
        <f>SUM(L18)</f>
        <v>16.984000000000002</v>
      </c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</row>
    <row r="19" spans="1:59" x14ac:dyDescent="0.25">
      <c r="A19" s="247" t="s">
        <v>8</v>
      </c>
      <c r="B19" s="248"/>
      <c r="C19" s="145"/>
      <c r="D19" s="145"/>
      <c r="E19" s="446"/>
      <c r="F19" s="446"/>
      <c r="G19" s="262"/>
      <c r="H19" s="263"/>
      <c r="I19" s="263"/>
      <c r="J19" s="372"/>
      <c r="K19" s="446"/>
      <c r="L19" s="446"/>
      <c r="M19" s="446"/>
    </row>
    <row r="20" spans="1:59" x14ac:dyDescent="0.25">
      <c r="A20" s="131"/>
      <c r="B20" s="39"/>
      <c r="C20" s="39"/>
      <c r="D20" s="39"/>
      <c r="E20" s="39"/>
      <c r="F20" s="233"/>
      <c r="G20" s="39"/>
      <c r="H20" s="39"/>
      <c r="I20" s="39"/>
      <c r="J20" s="39"/>
      <c r="K20" s="39"/>
      <c r="L20" s="39"/>
      <c r="M20" s="147"/>
      <c r="N20" s="103"/>
      <c r="O20" s="103"/>
    </row>
    <row r="21" spans="1:59" ht="18" customHeight="1" x14ac:dyDescent="0.25">
      <c r="A21" s="349" t="s">
        <v>78</v>
      </c>
      <c r="B21" s="349"/>
      <c r="C21" s="349"/>
      <c r="D21" s="349"/>
      <c r="E21" s="349"/>
      <c r="F21" s="349"/>
      <c r="G21" s="349"/>
      <c r="H21" s="349"/>
      <c r="I21" s="349"/>
      <c r="J21" s="349"/>
      <c r="K21" s="129"/>
      <c r="L21" s="129"/>
      <c r="M21" s="16">
        <f>SUM(M7:M18)</f>
        <v>411.41980000000007</v>
      </c>
      <c r="N21" s="16">
        <f t="shared" ref="N21:O21" si="5">SUM(N7:N18)</f>
        <v>477.65519999999998</v>
      </c>
      <c r="O21" s="16">
        <f t="shared" si="5"/>
        <v>517.55990000000008</v>
      </c>
    </row>
    <row r="22" spans="1:59" ht="21" customHeight="1" x14ac:dyDescent="0.25">
      <c r="A22" s="367" t="s">
        <v>77</v>
      </c>
      <c r="B22" s="367"/>
      <c r="C22" s="367"/>
      <c r="D22" s="367"/>
      <c r="E22" s="367"/>
      <c r="F22" s="367"/>
      <c r="G22" s="367"/>
      <c r="H22" s="367"/>
      <c r="I22" s="367"/>
      <c r="J22" s="367"/>
      <c r="K22" s="149"/>
      <c r="L22" s="149"/>
      <c r="M22" s="42">
        <f>M21*1.12</f>
        <v>460.79017600000014</v>
      </c>
      <c r="N22" s="42">
        <f t="shared" ref="N22:O22" si="6">N21*1.12</f>
        <v>534.97382400000004</v>
      </c>
      <c r="O22" s="42">
        <f t="shared" si="6"/>
        <v>579.66708800000015</v>
      </c>
    </row>
  </sheetData>
  <mergeCells count="32">
    <mergeCell ref="F5:F6"/>
    <mergeCell ref="B5:D5"/>
    <mergeCell ref="G5:I5"/>
    <mergeCell ref="M5:O5"/>
    <mergeCell ref="J5:L5"/>
    <mergeCell ref="B7:B11"/>
    <mergeCell ref="E5:E6"/>
    <mergeCell ref="A5:A6"/>
    <mergeCell ref="A7:A11"/>
    <mergeCell ref="A12:A14"/>
    <mergeCell ref="B12:B14"/>
    <mergeCell ref="C7:C11"/>
    <mergeCell ref="D7:D11"/>
    <mergeCell ref="A21:J21"/>
    <mergeCell ref="A22:J22"/>
    <mergeCell ref="E19:F19"/>
    <mergeCell ref="J19:M19"/>
    <mergeCell ref="A15:A17"/>
    <mergeCell ref="B15:B17"/>
    <mergeCell ref="M15:M17"/>
    <mergeCell ref="C15:C17"/>
    <mergeCell ref="D15:D17"/>
    <mergeCell ref="N15:N17"/>
    <mergeCell ref="O15:O17"/>
    <mergeCell ref="O7:O11"/>
    <mergeCell ref="C12:C14"/>
    <mergeCell ref="D12:D14"/>
    <mergeCell ref="N12:N14"/>
    <mergeCell ref="O12:O14"/>
    <mergeCell ref="M7:M11"/>
    <mergeCell ref="M12:M14"/>
    <mergeCell ref="N7:N1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2"/>
  <sheetViews>
    <sheetView view="pageBreakPreview" zoomScale="85" zoomScaleNormal="100" zoomScaleSheetLayoutView="85" workbookViewId="0">
      <selection activeCell="E31" sqref="E31"/>
    </sheetView>
  </sheetViews>
  <sheetFormatPr defaultRowHeight="15" x14ac:dyDescent="0.25"/>
  <cols>
    <col min="1" max="1" width="25.28515625" style="160" customWidth="1"/>
    <col min="2" max="2" width="9.42578125" style="160" customWidth="1"/>
    <col min="3" max="3" width="10.5703125" style="160" customWidth="1"/>
    <col min="4" max="4" width="11.28515625" style="160" customWidth="1"/>
    <col min="5" max="5" width="28" style="160" customWidth="1"/>
    <col min="6" max="6" width="8.140625" style="161" customWidth="1"/>
    <col min="7" max="9" width="10.5703125" style="160" customWidth="1"/>
    <col min="10" max="10" width="9.140625" style="160"/>
    <col min="11" max="12" width="9.7109375" style="160" customWidth="1"/>
    <col min="13" max="15" width="12.5703125" style="160" customWidth="1"/>
    <col min="16" max="16384" width="9.140625" style="160"/>
  </cols>
  <sheetData>
    <row r="3" spans="1:15" x14ac:dyDescent="0.25">
      <c r="A3" s="162" t="s">
        <v>24</v>
      </c>
    </row>
    <row r="4" spans="1:15" x14ac:dyDescent="0.25">
      <c r="A4" s="18"/>
      <c r="B4" s="19"/>
      <c r="C4" s="19"/>
      <c r="D4" s="19"/>
      <c r="E4" s="19"/>
      <c r="F4" s="20"/>
      <c r="G4" s="19"/>
      <c r="H4" s="19"/>
      <c r="I4" s="19"/>
      <c r="J4" s="208"/>
      <c r="K4" s="208"/>
      <c r="L4" s="208"/>
      <c r="M4" s="208"/>
      <c r="N4" s="208"/>
      <c r="O4" s="208"/>
    </row>
    <row r="5" spans="1:15" s="188" customFormat="1" ht="38.25" customHeight="1" x14ac:dyDescent="0.25">
      <c r="A5" s="284" t="s">
        <v>9</v>
      </c>
      <c r="B5" s="285" t="s">
        <v>10</v>
      </c>
      <c r="C5" s="286"/>
      <c r="D5" s="287"/>
      <c r="E5" s="288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38.25" customHeight="1" x14ac:dyDescent="0.25">
      <c r="A6" s="284"/>
      <c r="B6" s="124" t="s">
        <v>0</v>
      </c>
      <c r="C6" s="124" t="s">
        <v>99</v>
      </c>
      <c r="D6" s="124" t="s">
        <v>100</v>
      </c>
      <c r="E6" s="289"/>
      <c r="F6" s="291"/>
      <c r="G6" s="124" t="s">
        <v>0</v>
      </c>
      <c r="H6" s="124" t="s">
        <v>99</v>
      </c>
      <c r="I6" s="124" t="s">
        <v>100</v>
      </c>
      <c r="J6" s="124" t="s">
        <v>0</v>
      </c>
      <c r="K6" s="124" t="s">
        <v>99</v>
      </c>
      <c r="L6" s="124" t="s">
        <v>100</v>
      </c>
      <c r="M6" s="124" t="s">
        <v>0</v>
      </c>
      <c r="N6" s="124" t="s">
        <v>99</v>
      </c>
      <c r="O6" s="124" t="s">
        <v>100</v>
      </c>
    </row>
    <row r="7" spans="1:15" x14ac:dyDescent="0.25">
      <c r="A7" s="297" t="s">
        <v>93</v>
      </c>
      <c r="B7" s="313" t="s">
        <v>28</v>
      </c>
      <c r="C7" s="317" t="s">
        <v>101</v>
      </c>
      <c r="D7" s="317" t="s">
        <v>102</v>
      </c>
      <c r="E7" s="100" t="s">
        <v>92</v>
      </c>
      <c r="F7" s="7">
        <v>3520.0000000000005</v>
      </c>
      <c r="G7" s="9">
        <v>75</v>
      </c>
      <c r="H7" s="126">
        <v>86</v>
      </c>
      <c r="I7" s="126">
        <v>96</v>
      </c>
      <c r="J7" s="10">
        <f t="shared" ref="J7:J17" si="0">F7*G7/1000</f>
        <v>264.00000000000006</v>
      </c>
      <c r="K7" s="10">
        <f>F7*H7/1000</f>
        <v>302.72000000000008</v>
      </c>
      <c r="L7" s="10">
        <f>F7*I7/1000</f>
        <v>337.92000000000007</v>
      </c>
      <c r="M7" s="309">
        <f>SUM(J7:J12)</f>
        <v>308.65670000000006</v>
      </c>
      <c r="N7" s="309">
        <f>SUM(K7:K12)</f>
        <v>354.57510000000008</v>
      </c>
      <c r="O7" s="309">
        <f>SUM(L7:L12)</f>
        <v>396.97350000000006</v>
      </c>
    </row>
    <row r="8" spans="1:15" ht="16.5" customHeight="1" x14ac:dyDescent="0.25">
      <c r="A8" s="297"/>
      <c r="B8" s="313"/>
      <c r="C8" s="317"/>
      <c r="D8" s="317"/>
      <c r="E8" s="49" t="s">
        <v>16</v>
      </c>
      <c r="F8" s="50">
        <v>376.20000000000005</v>
      </c>
      <c r="G8" s="9">
        <v>14</v>
      </c>
      <c r="H8" s="126">
        <v>16</v>
      </c>
      <c r="I8" s="126">
        <v>18</v>
      </c>
      <c r="J8" s="10">
        <f t="shared" si="0"/>
        <v>5.2668000000000008</v>
      </c>
      <c r="K8" s="10">
        <f>F8*H8/1000</f>
        <v>6.0192000000000005</v>
      </c>
      <c r="L8" s="10">
        <f t="shared" ref="L8:L12" si="1">F8*I8/1000</f>
        <v>6.7716000000000003</v>
      </c>
      <c r="M8" s="309"/>
      <c r="N8" s="309"/>
      <c r="O8" s="309"/>
    </row>
    <row r="9" spans="1:15" x14ac:dyDescent="0.25">
      <c r="A9" s="297"/>
      <c r="B9" s="313"/>
      <c r="C9" s="317"/>
      <c r="D9" s="317"/>
      <c r="E9" s="100" t="s">
        <v>5</v>
      </c>
      <c r="F9" s="7">
        <v>360.8</v>
      </c>
      <c r="G9" s="9">
        <v>19</v>
      </c>
      <c r="H9" s="126">
        <v>22</v>
      </c>
      <c r="I9" s="126">
        <v>25</v>
      </c>
      <c r="J9" s="10">
        <f t="shared" si="0"/>
        <v>6.8552</v>
      </c>
      <c r="K9" s="10">
        <f t="shared" ref="K9:K11" si="2">F9*H9/1000</f>
        <v>7.9376000000000007</v>
      </c>
      <c r="L9" s="10">
        <f t="shared" si="1"/>
        <v>9.02</v>
      </c>
      <c r="M9" s="309"/>
      <c r="N9" s="309"/>
      <c r="O9" s="309"/>
    </row>
    <row r="10" spans="1:15" x14ac:dyDescent="0.25">
      <c r="A10" s="297"/>
      <c r="B10" s="313"/>
      <c r="C10" s="317"/>
      <c r="D10" s="317"/>
      <c r="E10" s="100" t="s">
        <v>27</v>
      </c>
      <c r="F10" s="171">
        <v>660</v>
      </c>
      <c r="G10" s="9">
        <v>8</v>
      </c>
      <c r="H10" s="126">
        <v>9</v>
      </c>
      <c r="I10" s="126">
        <v>10</v>
      </c>
      <c r="J10" s="10">
        <f t="shared" si="0"/>
        <v>5.28</v>
      </c>
      <c r="K10" s="10">
        <f>F10*H10/1000</f>
        <v>5.94</v>
      </c>
      <c r="L10" s="10">
        <f t="shared" si="1"/>
        <v>6.6</v>
      </c>
      <c r="M10" s="309"/>
      <c r="N10" s="309"/>
      <c r="O10" s="309"/>
    </row>
    <row r="11" spans="1:15" x14ac:dyDescent="0.25">
      <c r="A11" s="297"/>
      <c r="B11" s="313"/>
      <c r="C11" s="317"/>
      <c r="D11" s="317"/>
      <c r="E11" s="49" t="s">
        <v>4</v>
      </c>
      <c r="F11" s="50">
        <v>966.90000000000009</v>
      </c>
      <c r="G11" s="9">
        <v>5</v>
      </c>
      <c r="H11" s="126">
        <v>6</v>
      </c>
      <c r="I11" s="126">
        <v>7</v>
      </c>
      <c r="J11" s="10">
        <f t="shared" si="0"/>
        <v>4.8345000000000002</v>
      </c>
      <c r="K11" s="10">
        <f t="shared" si="2"/>
        <v>5.8014000000000001</v>
      </c>
      <c r="L11" s="10">
        <f t="shared" si="1"/>
        <v>6.7683000000000009</v>
      </c>
      <c r="M11" s="309"/>
      <c r="N11" s="309"/>
      <c r="O11" s="309"/>
    </row>
    <row r="12" spans="1:15" x14ac:dyDescent="0.25">
      <c r="A12" s="297"/>
      <c r="B12" s="313"/>
      <c r="C12" s="317"/>
      <c r="D12" s="317"/>
      <c r="E12" s="100" t="s">
        <v>3</v>
      </c>
      <c r="F12" s="7">
        <v>3736.7000000000003</v>
      </c>
      <c r="G12" s="9">
        <v>6</v>
      </c>
      <c r="H12" s="126">
        <v>7</v>
      </c>
      <c r="I12" s="126">
        <v>8</v>
      </c>
      <c r="J12" s="10">
        <f t="shared" si="0"/>
        <v>22.420200000000001</v>
      </c>
      <c r="K12" s="10">
        <f>F12*H12/1000</f>
        <v>26.1569</v>
      </c>
      <c r="L12" s="10">
        <f t="shared" si="1"/>
        <v>29.893600000000003</v>
      </c>
      <c r="M12" s="309"/>
      <c r="N12" s="309"/>
      <c r="O12" s="309"/>
    </row>
    <row r="13" spans="1:15" x14ac:dyDescent="0.25">
      <c r="A13" s="298" t="s">
        <v>37</v>
      </c>
      <c r="B13" s="315">
        <v>100</v>
      </c>
      <c r="C13" s="309">
        <v>130</v>
      </c>
      <c r="D13" s="309">
        <v>150</v>
      </c>
      <c r="E13" s="172" t="s">
        <v>69</v>
      </c>
      <c r="F13" s="174">
        <v>621.5</v>
      </c>
      <c r="G13" s="173">
        <v>36</v>
      </c>
      <c r="H13" s="166">
        <v>47</v>
      </c>
      <c r="I13" s="166">
        <v>54</v>
      </c>
      <c r="J13" s="10">
        <f t="shared" si="0"/>
        <v>22.373999999999999</v>
      </c>
      <c r="K13" s="10">
        <f>F13*H13/1000</f>
        <v>29.2105</v>
      </c>
      <c r="L13" s="10">
        <f t="shared" ref="L13:L18" si="3">F13*I13/1000</f>
        <v>33.561</v>
      </c>
      <c r="M13" s="309">
        <f>SUM(J13:J14)</f>
        <v>67.214399999999998</v>
      </c>
      <c r="N13" s="309">
        <f>SUM(K13:K14)</f>
        <v>88.997700000000009</v>
      </c>
      <c r="O13" s="309">
        <f>SUM(L13:L14)</f>
        <v>100.82160000000002</v>
      </c>
    </row>
    <row r="14" spans="1:15" x14ac:dyDescent="0.25">
      <c r="A14" s="314"/>
      <c r="B14" s="316"/>
      <c r="C14" s="309"/>
      <c r="D14" s="309"/>
      <c r="E14" s="172" t="s">
        <v>3</v>
      </c>
      <c r="F14" s="174">
        <v>3736.7000000000003</v>
      </c>
      <c r="G14" s="173">
        <v>12</v>
      </c>
      <c r="H14" s="166">
        <v>16</v>
      </c>
      <c r="I14" s="166">
        <v>18</v>
      </c>
      <c r="J14" s="10">
        <f t="shared" si="0"/>
        <v>44.840400000000002</v>
      </c>
      <c r="K14" s="10">
        <f>F14*H14/1000</f>
        <v>59.787200000000006</v>
      </c>
      <c r="L14" s="10">
        <f t="shared" si="3"/>
        <v>67.260600000000011</v>
      </c>
      <c r="M14" s="309"/>
      <c r="N14" s="309"/>
      <c r="O14" s="309"/>
    </row>
    <row r="15" spans="1:15" s="168" customFormat="1" x14ac:dyDescent="0.25">
      <c r="A15" s="306" t="s">
        <v>103</v>
      </c>
      <c r="B15" s="302">
        <v>200</v>
      </c>
      <c r="C15" s="302">
        <v>200</v>
      </c>
      <c r="D15" s="302">
        <v>200</v>
      </c>
      <c r="E15" s="209" t="s">
        <v>84</v>
      </c>
      <c r="F15" s="210">
        <v>1000</v>
      </c>
      <c r="G15" s="211">
        <v>20</v>
      </c>
      <c r="H15" s="211">
        <v>20</v>
      </c>
      <c r="I15" s="211">
        <v>20</v>
      </c>
      <c r="J15" s="183">
        <f t="shared" si="0"/>
        <v>20</v>
      </c>
      <c r="K15" s="183">
        <f>F15*20/1000</f>
        <v>20</v>
      </c>
      <c r="L15" s="183">
        <f t="shared" si="3"/>
        <v>20</v>
      </c>
      <c r="M15" s="305">
        <f>SUM(J15:J17)</f>
        <v>33.577500000000001</v>
      </c>
      <c r="N15" s="310">
        <f>SUM(K15:K17)</f>
        <v>33.577500000000001</v>
      </c>
      <c r="O15" s="309">
        <f>SUM(L15:L17)</f>
        <v>33.577500000000001</v>
      </c>
    </row>
    <row r="16" spans="1:15" s="168" customFormat="1" x14ac:dyDescent="0.25">
      <c r="A16" s="307"/>
      <c r="B16" s="303"/>
      <c r="C16" s="303"/>
      <c r="D16" s="303"/>
      <c r="E16" s="209" t="s">
        <v>20</v>
      </c>
      <c r="F16" s="212">
        <v>650</v>
      </c>
      <c r="G16" s="213">
        <v>20</v>
      </c>
      <c r="H16" s="213">
        <v>20</v>
      </c>
      <c r="I16" s="213">
        <v>20</v>
      </c>
      <c r="J16" s="183">
        <f t="shared" si="0"/>
        <v>13</v>
      </c>
      <c r="K16" s="183">
        <f>F16*20/1000</f>
        <v>13</v>
      </c>
      <c r="L16" s="183">
        <f t="shared" si="3"/>
        <v>13</v>
      </c>
      <c r="M16" s="305"/>
      <c r="N16" s="311"/>
      <c r="O16" s="309"/>
    </row>
    <row r="17" spans="1:15" s="168" customFormat="1" x14ac:dyDescent="0.25">
      <c r="A17" s="308"/>
      <c r="B17" s="304"/>
      <c r="C17" s="304"/>
      <c r="D17" s="304"/>
      <c r="E17" s="209" t="s">
        <v>56</v>
      </c>
      <c r="F17" s="171">
        <v>8250</v>
      </c>
      <c r="G17" s="36">
        <v>7.0000000000000007E-2</v>
      </c>
      <c r="H17" s="36">
        <v>7.0000000000000007E-2</v>
      </c>
      <c r="I17" s="36">
        <v>7.0000000000000007E-2</v>
      </c>
      <c r="J17" s="167">
        <f t="shared" si="0"/>
        <v>0.57750000000000001</v>
      </c>
      <c r="K17" s="167">
        <f>F17*H17/1000</f>
        <v>0.57750000000000001</v>
      </c>
      <c r="L17" s="167">
        <f t="shared" si="3"/>
        <v>0.57750000000000001</v>
      </c>
      <c r="M17" s="305"/>
      <c r="N17" s="312"/>
      <c r="O17" s="309"/>
    </row>
    <row r="18" spans="1:15" x14ac:dyDescent="0.25">
      <c r="A18" s="125" t="s">
        <v>6</v>
      </c>
      <c r="B18" s="126">
        <v>20</v>
      </c>
      <c r="C18" s="126">
        <v>35</v>
      </c>
      <c r="D18" s="126">
        <v>40</v>
      </c>
      <c r="E18" s="125" t="s">
        <v>7</v>
      </c>
      <c r="F18" s="11">
        <v>424.6</v>
      </c>
      <c r="G18" s="9">
        <v>20</v>
      </c>
      <c r="H18" s="9">
        <v>35</v>
      </c>
      <c r="I18" s="9">
        <v>40</v>
      </c>
      <c r="J18" s="10">
        <f>F18*G18/1000</f>
        <v>8.4920000000000009</v>
      </c>
      <c r="K18" s="10">
        <f>F18*H18/1000</f>
        <v>14.861000000000001</v>
      </c>
      <c r="L18" s="10">
        <f t="shared" si="3"/>
        <v>16.984000000000002</v>
      </c>
      <c r="M18" s="10">
        <f>SUM(J18)</f>
        <v>8.4920000000000009</v>
      </c>
      <c r="N18" s="10">
        <f>SUM(K18)</f>
        <v>14.861000000000001</v>
      </c>
      <c r="O18" s="10">
        <f>SUM(L18)</f>
        <v>16.984000000000002</v>
      </c>
    </row>
    <row r="19" spans="1:15" x14ac:dyDescent="0.25">
      <c r="A19" s="138" t="s">
        <v>8</v>
      </c>
      <c r="B19" s="199"/>
      <c r="C19" s="199"/>
      <c r="D19" s="199"/>
      <c r="E19" s="185"/>
      <c r="F19" s="200"/>
      <c r="G19" s="33"/>
      <c r="H19" s="33"/>
      <c r="I19" s="33"/>
      <c r="J19" s="185"/>
      <c r="K19" s="185"/>
      <c r="L19" s="185"/>
      <c r="M19" s="214"/>
      <c r="N19" s="185"/>
      <c r="O19" s="185"/>
    </row>
    <row r="20" spans="1:15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</row>
    <row r="21" spans="1:15" x14ac:dyDescent="0.25">
      <c r="A21" s="277" t="s">
        <v>78</v>
      </c>
      <c r="B21" s="277"/>
      <c r="C21" s="277"/>
      <c r="D21" s="277"/>
      <c r="E21" s="277"/>
      <c r="F21" s="277"/>
      <c r="G21" s="277"/>
      <c r="H21" s="277"/>
      <c r="I21" s="277"/>
      <c r="J21" s="277"/>
      <c r="K21" s="178"/>
      <c r="L21" s="178"/>
      <c r="M21" s="203">
        <f>SUM(M7:M18)</f>
        <v>417.94060000000007</v>
      </c>
      <c r="N21" s="203">
        <f>SUM(N7:N18)</f>
        <v>492.01130000000006</v>
      </c>
      <c r="O21" s="203">
        <f>SUM(O7:O18)</f>
        <v>548.35660000000007</v>
      </c>
    </row>
    <row r="22" spans="1:15" ht="15" customHeight="1" x14ac:dyDescent="0.25">
      <c r="A22" s="282" t="s">
        <v>77</v>
      </c>
      <c r="B22" s="282"/>
      <c r="C22" s="282"/>
      <c r="D22" s="282"/>
      <c r="E22" s="282"/>
      <c r="F22" s="282"/>
      <c r="G22" s="282"/>
      <c r="H22" s="282"/>
      <c r="I22" s="282"/>
      <c r="J22" s="282"/>
      <c r="K22" s="180"/>
      <c r="L22" s="180"/>
      <c r="M22" s="205">
        <f>M21*1.12</f>
        <v>468.09347200000013</v>
      </c>
      <c r="N22" s="205">
        <f>N21*1.12</f>
        <v>551.05265600000007</v>
      </c>
      <c r="O22" s="205">
        <f>O21*1.12</f>
        <v>614.15939200000014</v>
      </c>
    </row>
  </sheetData>
  <mergeCells count="30">
    <mergeCell ref="A5:A6"/>
    <mergeCell ref="A7:A12"/>
    <mergeCell ref="B7:B12"/>
    <mergeCell ref="A13:A14"/>
    <mergeCell ref="B13:B14"/>
    <mergeCell ref="B5:D5"/>
    <mergeCell ref="C7:C12"/>
    <mergeCell ref="D7:D12"/>
    <mergeCell ref="C13:C14"/>
    <mergeCell ref="D13:D14"/>
    <mergeCell ref="E5:E6"/>
    <mergeCell ref="F5:F6"/>
    <mergeCell ref="G5:I5"/>
    <mergeCell ref="J5:L5"/>
    <mergeCell ref="M5:O5"/>
    <mergeCell ref="M7:M12"/>
    <mergeCell ref="N7:N12"/>
    <mergeCell ref="O7:O12"/>
    <mergeCell ref="N15:N17"/>
    <mergeCell ref="O15:O17"/>
    <mergeCell ref="M13:M14"/>
    <mergeCell ref="N13:N14"/>
    <mergeCell ref="O13:O14"/>
    <mergeCell ref="A21:J21"/>
    <mergeCell ref="A22:J22"/>
    <mergeCell ref="C15:C17"/>
    <mergeCell ref="D15:D17"/>
    <mergeCell ref="M15:M17"/>
    <mergeCell ref="A15:A17"/>
    <mergeCell ref="B15:B17"/>
  </mergeCells>
  <pageMargins left="0.7" right="0.7" top="0.75" bottom="0.75" header="0.3" footer="0.3"/>
  <pageSetup paperSize="9" scale="68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view="pageBreakPreview" zoomScale="90" zoomScaleNormal="100" zoomScaleSheetLayoutView="90" workbookViewId="0">
      <selection activeCell="E31" sqref="E31"/>
    </sheetView>
  </sheetViews>
  <sheetFormatPr defaultRowHeight="15" x14ac:dyDescent="0.25"/>
  <cols>
    <col min="1" max="1" width="23.42578125" style="43" customWidth="1"/>
    <col min="2" max="2" width="9.5703125" style="1" customWidth="1"/>
    <col min="3" max="4" width="9.5703125" style="113" customWidth="1"/>
    <col min="5" max="5" width="23.28515625" style="1" customWidth="1"/>
    <col min="6" max="6" width="9.5703125" style="87" customWidth="1"/>
    <col min="7" max="7" width="9.7109375" style="1" customWidth="1"/>
    <col min="8" max="9" width="9.7109375" style="113" customWidth="1"/>
    <col min="10" max="10" width="9.140625" style="1"/>
    <col min="11" max="11" width="10.140625" style="113" customWidth="1"/>
    <col min="12" max="12" width="10" style="113" customWidth="1"/>
    <col min="13" max="13" width="10.5703125" style="1" customWidth="1"/>
    <col min="14" max="15" width="10.28515625" style="1" customWidth="1"/>
    <col min="16" max="16384" width="9.140625" style="1"/>
  </cols>
  <sheetData>
    <row r="1" spans="1:15" x14ac:dyDescent="0.25">
      <c r="F1" s="86"/>
    </row>
    <row r="3" spans="1:15" x14ac:dyDescent="0.25">
      <c r="A3" s="40" t="s">
        <v>68</v>
      </c>
    </row>
    <row r="5" spans="1:15" s="5" customFormat="1" ht="33" customHeight="1" x14ac:dyDescent="0.25">
      <c r="A5" s="284" t="s">
        <v>9</v>
      </c>
      <c r="B5" s="285" t="s">
        <v>10</v>
      </c>
      <c r="C5" s="286"/>
      <c r="D5" s="287"/>
      <c r="E5" s="288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36.75" customHeight="1" x14ac:dyDescent="0.25">
      <c r="A6" s="284"/>
      <c r="B6" s="4" t="s">
        <v>0</v>
      </c>
      <c r="C6" s="124" t="s">
        <v>99</v>
      </c>
      <c r="D6" s="124" t="s">
        <v>100</v>
      </c>
      <c r="E6" s="289"/>
      <c r="F6" s="291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15" x14ac:dyDescent="0.25">
      <c r="A7" s="297" t="s">
        <v>97</v>
      </c>
      <c r="B7" s="313" t="s">
        <v>38</v>
      </c>
      <c r="C7" s="362" t="s">
        <v>106</v>
      </c>
      <c r="D7" s="362" t="s">
        <v>98</v>
      </c>
      <c r="E7" s="75" t="s">
        <v>92</v>
      </c>
      <c r="F7" s="14">
        <v>3520.0000000000005</v>
      </c>
      <c r="G7" s="76">
        <v>128</v>
      </c>
      <c r="H7" s="239">
        <v>171</v>
      </c>
      <c r="I7" s="76">
        <v>214</v>
      </c>
      <c r="J7" s="10">
        <f t="shared" ref="J7:J11" si="0">F7*G7/1000</f>
        <v>450.56000000000006</v>
      </c>
      <c r="K7" s="10">
        <f>F7*H7/1000</f>
        <v>601.92000000000007</v>
      </c>
      <c r="L7" s="10">
        <f>F7*I7/1000</f>
        <v>753.28000000000009</v>
      </c>
      <c r="M7" s="337">
        <f>SUM(J7:J11)</f>
        <v>480.20390000000003</v>
      </c>
      <c r="N7" s="351">
        <f>SUM(K7:K11)</f>
        <v>641.91270000000009</v>
      </c>
      <c r="O7" s="351">
        <f>SUM(L7:L11)</f>
        <v>803.20899999999995</v>
      </c>
    </row>
    <row r="8" spans="1:15" x14ac:dyDescent="0.25">
      <c r="A8" s="297"/>
      <c r="B8" s="313"/>
      <c r="C8" s="363"/>
      <c r="D8" s="363"/>
      <c r="E8" s="77" t="s">
        <v>4</v>
      </c>
      <c r="F8" s="7">
        <v>966.90000000000009</v>
      </c>
      <c r="G8" s="36">
        <v>6</v>
      </c>
      <c r="H8" s="35">
        <v>8</v>
      </c>
      <c r="I8" s="36">
        <v>10</v>
      </c>
      <c r="J8" s="10">
        <f t="shared" si="0"/>
        <v>5.8014000000000001</v>
      </c>
      <c r="K8" s="10">
        <f t="shared" ref="K8:K11" si="1">F8*H8/1000</f>
        <v>7.7352000000000007</v>
      </c>
      <c r="L8" s="10">
        <f t="shared" ref="L8:L11" si="2">F8*I8/1000</f>
        <v>9.6690000000000005</v>
      </c>
      <c r="M8" s="338"/>
      <c r="N8" s="352"/>
      <c r="O8" s="352"/>
    </row>
    <row r="9" spans="1:15" s="113" customFormat="1" x14ac:dyDescent="0.25">
      <c r="A9" s="297"/>
      <c r="B9" s="313"/>
      <c r="C9" s="363"/>
      <c r="D9" s="363"/>
      <c r="E9" s="77" t="s">
        <v>2</v>
      </c>
      <c r="F9" s="7">
        <v>220</v>
      </c>
      <c r="G9" s="36">
        <v>22</v>
      </c>
      <c r="H9" s="35">
        <v>29</v>
      </c>
      <c r="I9" s="36">
        <v>36</v>
      </c>
      <c r="J9" s="10">
        <f t="shared" si="0"/>
        <v>4.84</v>
      </c>
      <c r="K9" s="10">
        <f t="shared" si="1"/>
        <v>6.38</v>
      </c>
      <c r="L9" s="10">
        <f t="shared" si="2"/>
        <v>7.92</v>
      </c>
      <c r="M9" s="338"/>
      <c r="N9" s="352"/>
      <c r="O9" s="352"/>
    </row>
    <row r="10" spans="1:15" s="113" customFormat="1" x14ac:dyDescent="0.25">
      <c r="A10" s="297"/>
      <c r="B10" s="313"/>
      <c r="C10" s="363"/>
      <c r="D10" s="363"/>
      <c r="E10" s="77" t="s">
        <v>21</v>
      </c>
      <c r="F10" s="7">
        <v>1210</v>
      </c>
      <c r="G10" s="36">
        <v>14</v>
      </c>
      <c r="H10" s="35">
        <v>19</v>
      </c>
      <c r="I10" s="36">
        <v>24</v>
      </c>
      <c r="J10" s="10">
        <f t="shared" si="0"/>
        <v>16.940000000000001</v>
      </c>
      <c r="K10" s="10">
        <f t="shared" si="1"/>
        <v>22.99</v>
      </c>
      <c r="L10" s="10">
        <f t="shared" si="2"/>
        <v>29.04</v>
      </c>
      <c r="M10" s="338"/>
      <c r="N10" s="352"/>
      <c r="O10" s="352"/>
    </row>
    <row r="11" spans="1:15" s="113" customFormat="1" x14ac:dyDescent="0.25">
      <c r="A11" s="297"/>
      <c r="B11" s="313"/>
      <c r="C11" s="364"/>
      <c r="D11" s="364"/>
      <c r="E11" s="77" t="s">
        <v>46</v>
      </c>
      <c r="F11" s="7">
        <v>412.50000000000006</v>
      </c>
      <c r="G11" s="36">
        <v>5</v>
      </c>
      <c r="H11" s="35">
        <v>7</v>
      </c>
      <c r="I11" s="36">
        <v>8</v>
      </c>
      <c r="J11" s="10">
        <f t="shared" si="0"/>
        <v>2.0625000000000004</v>
      </c>
      <c r="K11" s="10">
        <f t="shared" si="1"/>
        <v>2.8875000000000006</v>
      </c>
      <c r="L11" s="10">
        <f t="shared" si="2"/>
        <v>3.3000000000000003</v>
      </c>
      <c r="M11" s="339"/>
      <c r="N11" s="353"/>
      <c r="O11" s="353"/>
    </row>
    <row r="12" spans="1:15" ht="15" customHeight="1" x14ac:dyDescent="0.25">
      <c r="A12" s="298" t="s">
        <v>37</v>
      </c>
      <c r="B12" s="315">
        <v>100</v>
      </c>
      <c r="C12" s="309">
        <v>130</v>
      </c>
      <c r="D12" s="309">
        <v>150</v>
      </c>
      <c r="E12" s="172" t="s">
        <v>69</v>
      </c>
      <c r="F12" s="174">
        <v>621.5</v>
      </c>
      <c r="G12" s="173">
        <v>36</v>
      </c>
      <c r="H12" s="166">
        <v>47</v>
      </c>
      <c r="I12" s="166">
        <v>54</v>
      </c>
      <c r="J12" s="10">
        <f t="shared" ref="J12:J18" si="3">F12*G12/1000</f>
        <v>22.373999999999999</v>
      </c>
      <c r="K12" s="10">
        <f>F12*H12/1000</f>
        <v>29.2105</v>
      </c>
      <c r="L12" s="10">
        <f>F12*I12/1000</f>
        <v>33.561</v>
      </c>
      <c r="M12" s="309">
        <f>SUM(J12:J13)</f>
        <v>67.214399999999998</v>
      </c>
      <c r="N12" s="309">
        <f>SUM(K12:K13)</f>
        <v>88.997700000000009</v>
      </c>
      <c r="O12" s="309">
        <f>SUM(L12:L13)</f>
        <v>100.82160000000002</v>
      </c>
    </row>
    <row r="13" spans="1:15" x14ac:dyDescent="0.25">
      <c r="A13" s="314"/>
      <c r="B13" s="316"/>
      <c r="C13" s="309"/>
      <c r="D13" s="309"/>
      <c r="E13" s="172" t="s">
        <v>3</v>
      </c>
      <c r="F13" s="174">
        <v>3736.7000000000003</v>
      </c>
      <c r="G13" s="173">
        <v>12</v>
      </c>
      <c r="H13" s="166">
        <v>16</v>
      </c>
      <c r="I13" s="166">
        <v>18</v>
      </c>
      <c r="J13" s="10">
        <f t="shared" si="3"/>
        <v>44.840400000000002</v>
      </c>
      <c r="K13" s="10">
        <f>F13*H13/1000</f>
        <v>59.787200000000006</v>
      </c>
      <c r="L13" s="10">
        <f>F13*I13/1000</f>
        <v>67.260600000000011</v>
      </c>
      <c r="M13" s="309"/>
      <c r="N13" s="309"/>
      <c r="O13" s="309"/>
    </row>
    <row r="14" spans="1:15" s="113" customFormat="1" x14ac:dyDescent="0.25">
      <c r="A14" s="297" t="s">
        <v>45</v>
      </c>
      <c r="B14" s="299">
        <v>200</v>
      </c>
      <c r="C14" s="321">
        <v>200</v>
      </c>
      <c r="D14" s="321">
        <v>200</v>
      </c>
      <c r="E14" s="172" t="s">
        <v>75</v>
      </c>
      <c r="F14" s="171">
        <v>990.00000000000011</v>
      </c>
      <c r="G14" s="213">
        <v>24</v>
      </c>
      <c r="H14" s="218">
        <v>24</v>
      </c>
      <c r="I14" s="218">
        <v>24</v>
      </c>
      <c r="J14" s="229">
        <f t="shared" si="3"/>
        <v>23.760000000000005</v>
      </c>
      <c r="K14" s="229">
        <f>F14*H14/1000</f>
        <v>23.760000000000005</v>
      </c>
      <c r="L14" s="229">
        <f>F14*I14/1000</f>
        <v>23.760000000000005</v>
      </c>
      <c r="M14" s="305">
        <f>SUM(J14:J18)</f>
        <v>31.453500000000005</v>
      </c>
      <c r="N14" s="322">
        <f>SUM(K14:K18)</f>
        <v>31.453500000000005</v>
      </c>
      <c r="O14" s="305">
        <f>SUM(L14:L18)</f>
        <v>31.453500000000005</v>
      </c>
    </row>
    <row r="15" spans="1:15" s="113" customFormat="1" ht="15" customHeight="1" x14ac:dyDescent="0.25">
      <c r="A15" s="334"/>
      <c r="B15" s="335"/>
      <c r="C15" s="321"/>
      <c r="D15" s="321"/>
      <c r="E15" s="125" t="s">
        <v>20</v>
      </c>
      <c r="F15" s="7">
        <v>650</v>
      </c>
      <c r="G15" s="148">
        <v>10</v>
      </c>
      <c r="H15" s="218">
        <v>10</v>
      </c>
      <c r="I15" s="218">
        <v>10</v>
      </c>
      <c r="J15" s="229">
        <f t="shared" si="3"/>
        <v>6.5</v>
      </c>
      <c r="K15" s="229">
        <f t="shared" ref="K15:K18" si="4">F15*H15/1000</f>
        <v>6.5</v>
      </c>
      <c r="L15" s="229">
        <f t="shared" ref="L15:L18" si="5">F15*I15/1000</f>
        <v>6.5</v>
      </c>
      <c r="M15" s="305"/>
      <c r="N15" s="323"/>
      <c r="O15" s="305"/>
    </row>
    <row r="16" spans="1:15" s="113" customFormat="1" x14ac:dyDescent="0.25">
      <c r="A16" s="334"/>
      <c r="B16" s="335"/>
      <c r="C16" s="321"/>
      <c r="D16" s="321"/>
      <c r="E16" s="125" t="s">
        <v>76</v>
      </c>
      <c r="F16" s="171">
        <v>3080.0000000000005</v>
      </c>
      <c r="G16" s="148">
        <v>0.2</v>
      </c>
      <c r="H16" s="218">
        <v>0.2</v>
      </c>
      <c r="I16" s="218">
        <v>0.2</v>
      </c>
      <c r="J16" s="229">
        <f t="shared" si="3"/>
        <v>0.6160000000000001</v>
      </c>
      <c r="K16" s="229">
        <f t="shared" si="4"/>
        <v>0.6160000000000001</v>
      </c>
      <c r="L16" s="229">
        <f t="shared" si="5"/>
        <v>0.6160000000000001</v>
      </c>
      <c r="M16" s="305"/>
      <c r="N16" s="323"/>
      <c r="O16" s="305"/>
    </row>
    <row r="17" spans="1:15" s="113" customFormat="1" x14ac:dyDescent="0.25">
      <c r="A17" s="334"/>
      <c r="B17" s="335"/>
      <c r="C17" s="321"/>
      <c r="D17" s="321"/>
      <c r="E17" s="125" t="s">
        <v>19</v>
      </c>
      <c r="F17" s="7">
        <v>0</v>
      </c>
      <c r="G17" s="148">
        <v>190</v>
      </c>
      <c r="H17" s="218">
        <v>190</v>
      </c>
      <c r="I17" s="218">
        <v>190</v>
      </c>
      <c r="J17" s="229">
        <f t="shared" si="3"/>
        <v>0</v>
      </c>
      <c r="K17" s="229">
        <f t="shared" si="4"/>
        <v>0</v>
      </c>
      <c r="L17" s="229">
        <f t="shared" si="5"/>
        <v>0</v>
      </c>
      <c r="M17" s="305"/>
      <c r="N17" s="323"/>
      <c r="O17" s="305"/>
    </row>
    <row r="18" spans="1:15" s="113" customFormat="1" ht="15" customHeight="1" x14ac:dyDescent="0.25">
      <c r="A18" s="334"/>
      <c r="B18" s="300"/>
      <c r="C18" s="321"/>
      <c r="D18" s="321"/>
      <c r="E18" s="172" t="s">
        <v>56</v>
      </c>
      <c r="F18" s="171">
        <v>8250</v>
      </c>
      <c r="G18" s="148">
        <v>7.0000000000000007E-2</v>
      </c>
      <c r="H18" s="218">
        <v>7.0000000000000007E-2</v>
      </c>
      <c r="I18" s="218">
        <v>7.0000000000000007E-2</v>
      </c>
      <c r="J18" s="229">
        <f t="shared" si="3"/>
        <v>0.57750000000000001</v>
      </c>
      <c r="K18" s="229">
        <f t="shared" si="4"/>
        <v>0.57750000000000001</v>
      </c>
      <c r="L18" s="229">
        <f t="shared" si="5"/>
        <v>0.57750000000000001</v>
      </c>
      <c r="M18" s="305"/>
      <c r="N18" s="323"/>
      <c r="O18" s="305"/>
    </row>
    <row r="19" spans="1:15" x14ac:dyDescent="0.25">
      <c r="A19" s="26" t="s">
        <v>6</v>
      </c>
      <c r="B19" s="27">
        <v>20</v>
      </c>
      <c r="C19" s="27">
        <v>35</v>
      </c>
      <c r="D19" s="27">
        <v>40</v>
      </c>
      <c r="E19" s="28" t="s">
        <v>7</v>
      </c>
      <c r="F19" s="11">
        <v>424.6</v>
      </c>
      <c r="G19" s="126">
        <v>20</v>
      </c>
      <c r="H19" s="126">
        <v>35</v>
      </c>
      <c r="I19" s="126">
        <v>40</v>
      </c>
      <c r="J19" s="194">
        <f>F19*G19/1000</f>
        <v>8.4920000000000009</v>
      </c>
      <c r="K19" s="194">
        <f>F19*H19/1000</f>
        <v>14.861000000000001</v>
      </c>
      <c r="L19" s="194">
        <f>F19*I19/1000</f>
        <v>16.984000000000002</v>
      </c>
      <c r="M19" s="230">
        <f>SUM(J19:J19)</f>
        <v>8.4920000000000009</v>
      </c>
      <c r="N19" s="194">
        <f>SUM(K19)</f>
        <v>14.861000000000001</v>
      </c>
      <c r="O19" s="194">
        <f>SUM(L19)</f>
        <v>16.984000000000002</v>
      </c>
    </row>
    <row r="20" spans="1:15" x14ac:dyDescent="0.25">
      <c r="A20" s="88" t="s">
        <v>8</v>
      </c>
      <c r="B20" s="89"/>
      <c r="C20" s="90"/>
      <c r="D20" s="90"/>
      <c r="E20" s="90"/>
      <c r="F20" s="91"/>
      <c r="G20" s="97"/>
      <c r="H20" s="260"/>
      <c r="I20" s="260"/>
      <c r="J20" s="92"/>
      <c r="K20" s="90"/>
      <c r="L20" s="90"/>
      <c r="M20" s="90"/>
      <c r="N20" s="103"/>
      <c r="O20" s="103"/>
    </row>
    <row r="21" spans="1:15" x14ac:dyDescent="0.25">
      <c r="A21" s="93"/>
      <c r="B21" s="94"/>
      <c r="C21" s="94"/>
      <c r="D21" s="94"/>
      <c r="E21" s="94"/>
      <c r="F21" s="95"/>
      <c r="G21" s="96"/>
      <c r="H21" s="96"/>
      <c r="I21" s="96"/>
      <c r="J21" s="94"/>
      <c r="K21" s="94"/>
      <c r="L21" s="94"/>
      <c r="M21" s="94"/>
      <c r="N21" s="103"/>
      <c r="O21" s="103"/>
    </row>
    <row r="22" spans="1:15" ht="14.25" customHeight="1" x14ac:dyDescent="0.25">
      <c r="A22" s="453" t="s">
        <v>78</v>
      </c>
      <c r="B22" s="454"/>
      <c r="C22" s="454"/>
      <c r="D22" s="454"/>
      <c r="E22" s="454"/>
      <c r="F22" s="454"/>
      <c r="G22" s="454"/>
      <c r="H22" s="454"/>
      <c r="I22" s="454"/>
      <c r="J22" s="454"/>
      <c r="K22" s="129"/>
      <c r="L22" s="129"/>
      <c r="M22" s="16">
        <f>SUM(M7:M19)</f>
        <v>587.36379999999997</v>
      </c>
      <c r="N22" s="16">
        <f t="shared" ref="N22:O22" si="6">SUM(N7:N19)</f>
        <v>777.22490000000005</v>
      </c>
      <c r="O22" s="16">
        <f t="shared" si="6"/>
        <v>952.46809999999994</v>
      </c>
    </row>
    <row r="23" spans="1:15" ht="16.5" customHeight="1" x14ac:dyDescent="0.25">
      <c r="A23" s="455" t="s">
        <v>77</v>
      </c>
      <c r="B23" s="456"/>
      <c r="C23" s="456"/>
      <c r="D23" s="456"/>
      <c r="E23" s="456"/>
      <c r="F23" s="456"/>
      <c r="G23" s="456"/>
      <c r="H23" s="456"/>
      <c r="I23" s="456"/>
      <c r="J23" s="456"/>
      <c r="K23" s="149"/>
      <c r="L23" s="149"/>
      <c r="M23" s="42">
        <f>M22*1.12</f>
        <v>657.84745600000008</v>
      </c>
      <c r="N23" s="42">
        <f t="shared" ref="N23:O23" si="7">N22*1.12</f>
        <v>870.49188800000013</v>
      </c>
      <c r="O23" s="42">
        <f t="shared" si="7"/>
        <v>1066.7642720000001</v>
      </c>
    </row>
    <row r="24" spans="1:15" s="113" customFormat="1" ht="16.5" customHeight="1" x14ac:dyDescent="0.25">
      <c r="A24" s="349" t="s">
        <v>87</v>
      </c>
      <c r="B24" s="349"/>
      <c r="C24" s="349"/>
      <c r="D24" s="349"/>
      <c r="E24" s="349"/>
      <c r="F24" s="349"/>
      <c r="G24" s="349"/>
      <c r="H24" s="349"/>
      <c r="I24" s="349"/>
      <c r="J24" s="459"/>
      <c r="K24" s="129"/>
      <c r="L24" s="129"/>
      <c r="M24" s="98">
        <f>('4-1'!M24+'4-2'!M19+'4-3'!M21+'4-4'!M21+'4-5'!M22)/5</f>
        <v>479.62767000000002</v>
      </c>
      <c r="N24" s="98">
        <f>('4-1'!N24+'4-2'!N19+'4-3'!N21+'4-4'!N21+'4-5'!N22)/5</f>
        <v>556.65371000000005</v>
      </c>
      <c r="O24" s="98">
        <f>('4-1'!O24+'4-2'!O19+'4-3'!O21+'4-4'!O21+'4-5'!O22)/5</f>
        <v>621.29897000000005</v>
      </c>
    </row>
    <row r="25" spans="1:15" s="113" customFormat="1" ht="16.5" customHeight="1" x14ac:dyDescent="0.25">
      <c r="A25" s="358" t="s">
        <v>90</v>
      </c>
      <c r="B25" s="358"/>
      <c r="C25" s="358"/>
      <c r="D25" s="358"/>
      <c r="E25" s="358"/>
      <c r="F25" s="358"/>
      <c r="G25" s="358"/>
      <c r="H25" s="358"/>
      <c r="I25" s="358"/>
      <c r="J25" s="460"/>
      <c r="K25" s="130"/>
      <c r="L25" s="130"/>
      <c r="M25" s="102">
        <f>M24*1.12</f>
        <v>537.18299040000011</v>
      </c>
      <c r="N25" s="102">
        <f t="shared" ref="N25:O25" si="8">N24*1.12</f>
        <v>623.45215520000011</v>
      </c>
      <c r="O25" s="102">
        <f t="shared" si="8"/>
        <v>695.85484640000016</v>
      </c>
    </row>
    <row r="26" spans="1:15" s="113" customFormat="1" ht="16.5" customHeight="1" x14ac:dyDescent="0.25">
      <c r="A26" s="349" t="s">
        <v>88</v>
      </c>
      <c r="B26" s="349"/>
      <c r="C26" s="349"/>
      <c r="D26" s="349"/>
      <c r="E26" s="349"/>
      <c r="F26" s="349"/>
      <c r="G26" s="349"/>
      <c r="H26" s="349"/>
      <c r="I26" s="349"/>
      <c r="J26" s="459"/>
      <c r="K26" s="129"/>
      <c r="L26" s="129"/>
      <c r="M26" s="98">
        <f>('1-5'!M27+'2-5'!O29+'3-5'!M23+'4-5'!M24)/4</f>
        <v>500.24581500000005</v>
      </c>
      <c r="N26" s="98">
        <f>('1-5'!N27+'2-5'!P29+'3-5'!N23+'4-5'!N24)/4</f>
        <v>591.28578500000003</v>
      </c>
      <c r="O26" s="98">
        <f>('1-5'!O27+'2-5'!Q29+'3-5'!O23+'4-5'!O24)/4</f>
        <v>654.43306000000007</v>
      </c>
    </row>
    <row r="27" spans="1:15" x14ac:dyDescent="0.25">
      <c r="A27" s="358" t="s">
        <v>91</v>
      </c>
      <c r="B27" s="358"/>
      <c r="C27" s="358"/>
      <c r="D27" s="358"/>
      <c r="E27" s="358"/>
      <c r="F27" s="358"/>
      <c r="G27" s="358"/>
      <c r="H27" s="358"/>
      <c r="I27" s="358"/>
      <c r="J27" s="358"/>
      <c r="K27" s="130"/>
      <c r="L27" s="130"/>
      <c r="M27" s="264">
        <f>M26*1.12</f>
        <v>560.27531280000017</v>
      </c>
      <c r="N27" s="264">
        <f t="shared" ref="N27:O27" si="9">N26*1.12</f>
        <v>662.24007920000008</v>
      </c>
      <c r="O27" s="264">
        <f t="shared" si="9"/>
        <v>732.96502720000012</v>
      </c>
    </row>
    <row r="28" spans="1:15" x14ac:dyDescent="0.25">
      <c r="A28" s="457"/>
      <c r="B28" s="457"/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</row>
    <row r="29" spans="1:15" x14ac:dyDescent="0.25">
      <c r="A29" s="457"/>
      <c r="B29" s="457"/>
      <c r="C29" s="457"/>
      <c r="D29" s="457"/>
      <c r="E29" s="457"/>
      <c r="F29" s="457"/>
      <c r="G29" s="457"/>
      <c r="H29" s="457"/>
      <c r="I29" s="457"/>
      <c r="J29" s="457"/>
      <c r="K29" s="457"/>
      <c r="L29" s="457"/>
      <c r="M29" s="457"/>
    </row>
    <row r="30" spans="1:15" ht="23.25" x14ac:dyDescent="0.35">
      <c r="A30" s="116"/>
      <c r="B30" s="116"/>
      <c r="C30" s="116"/>
      <c r="D30" s="116"/>
    </row>
    <row r="31" spans="1:15" ht="23.25" x14ac:dyDescent="0.35">
      <c r="A31" s="116"/>
      <c r="B31" s="116"/>
      <c r="C31" s="116"/>
      <c r="D31" s="116"/>
    </row>
    <row r="35" spans="1:5" ht="40.5" customHeight="1" x14ac:dyDescent="0.3">
      <c r="A35" s="458"/>
      <c r="B35" s="458"/>
      <c r="C35" s="458"/>
      <c r="D35" s="458"/>
      <c r="E35" s="458"/>
    </row>
    <row r="36" spans="1:5" ht="60.75" customHeight="1" x14ac:dyDescent="0.3">
      <c r="A36" s="458"/>
      <c r="B36" s="458"/>
      <c r="C36" s="458"/>
      <c r="D36" s="458"/>
      <c r="E36" s="458"/>
    </row>
  </sheetData>
  <mergeCells count="37">
    <mergeCell ref="A28:M29"/>
    <mergeCell ref="A35:E35"/>
    <mergeCell ref="A36:E36"/>
    <mergeCell ref="M12:M13"/>
    <mergeCell ref="A27:J27"/>
    <mergeCell ref="A24:J24"/>
    <mergeCell ref="A25:J25"/>
    <mergeCell ref="A26:J26"/>
    <mergeCell ref="M14:M18"/>
    <mergeCell ref="E5:E6"/>
    <mergeCell ref="F5:F6"/>
    <mergeCell ref="A5:A6"/>
    <mergeCell ref="A22:J22"/>
    <mergeCell ref="A23:J23"/>
    <mergeCell ref="A12:A13"/>
    <mergeCell ref="B12:B13"/>
    <mergeCell ref="B7:B11"/>
    <mergeCell ref="A7:A11"/>
    <mergeCell ref="D7:D11"/>
    <mergeCell ref="B5:D5"/>
    <mergeCell ref="A14:A18"/>
    <mergeCell ref="B14:B18"/>
    <mergeCell ref="C7:C11"/>
    <mergeCell ref="N14:N18"/>
    <mergeCell ref="O14:O18"/>
    <mergeCell ref="C12:C13"/>
    <mergeCell ref="D12:D13"/>
    <mergeCell ref="N12:N13"/>
    <mergeCell ref="O12:O13"/>
    <mergeCell ref="C14:C18"/>
    <mergeCell ref="D14:D18"/>
    <mergeCell ref="N7:N11"/>
    <mergeCell ref="O7:O11"/>
    <mergeCell ref="M5:O5"/>
    <mergeCell ref="J5:L5"/>
    <mergeCell ref="G5:I5"/>
    <mergeCell ref="M7:M1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B29"/>
  <sheetViews>
    <sheetView view="pageBreakPreview" zoomScale="85" zoomScaleNormal="100" zoomScaleSheetLayoutView="85" workbookViewId="0">
      <selection activeCell="E31" sqref="E31"/>
    </sheetView>
  </sheetViews>
  <sheetFormatPr defaultRowHeight="15" x14ac:dyDescent="0.25"/>
  <cols>
    <col min="1" max="1" width="23.5703125" style="160" customWidth="1"/>
    <col min="2" max="2" width="9.140625" style="160" customWidth="1"/>
    <col min="3" max="4" width="9.42578125" style="160" customWidth="1"/>
    <col min="5" max="5" width="25.140625" style="160" customWidth="1"/>
    <col min="6" max="6" width="9.42578125" style="161" customWidth="1"/>
    <col min="7" max="9" width="11.42578125" style="160" customWidth="1"/>
    <col min="10" max="12" width="11" style="160" customWidth="1"/>
    <col min="13" max="13" width="13.5703125" style="160" customWidth="1"/>
    <col min="14" max="14" width="10" style="160" customWidth="1"/>
    <col min="15" max="15" width="10.42578125" style="160" customWidth="1"/>
    <col min="16" max="16384" width="9.140625" style="160"/>
  </cols>
  <sheetData>
    <row r="3" spans="1:28" x14ac:dyDescent="0.25">
      <c r="A3" s="162" t="s">
        <v>32</v>
      </c>
    </row>
    <row r="5" spans="1:28" x14ac:dyDescent="0.25">
      <c r="A5" s="284" t="s">
        <v>9</v>
      </c>
      <c r="B5" s="292" t="s">
        <v>10</v>
      </c>
      <c r="C5" s="293"/>
      <c r="D5" s="294"/>
      <c r="E5" s="284" t="s">
        <v>11</v>
      </c>
      <c r="F5" s="328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28" ht="28.5" x14ac:dyDescent="0.25">
      <c r="A6" s="284"/>
      <c r="B6" s="124" t="s">
        <v>0</v>
      </c>
      <c r="C6" s="124" t="s">
        <v>99</v>
      </c>
      <c r="D6" s="124" t="s">
        <v>100</v>
      </c>
      <c r="E6" s="284"/>
      <c r="F6" s="328"/>
      <c r="G6" s="124" t="s">
        <v>0</v>
      </c>
      <c r="H6" s="124" t="s">
        <v>99</v>
      </c>
      <c r="I6" s="124" t="s">
        <v>100</v>
      </c>
      <c r="J6" s="124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28" s="168" customFormat="1" ht="15.75" x14ac:dyDescent="0.25">
      <c r="A7" s="329" t="s">
        <v>25</v>
      </c>
      <c r="B7" s="321">
        <v>60</v>
      </c>
      <c r="C7" s="325">
        <v>90</v>
      </c>
      <c r="D7" s="321">
        <v>100</v>
      </c>
      <c r="E7" s="164" t="s">
        <v>92</v>
      </c>
      <c r="F7" s="165">
        <v>3520.0000000000005</v>
      </c>
      <c r="G7" s="166">
        <v>139</v>
      </c>
      <c r="H7" s="216">
        <v>205</v>
      </c>
      <c r="I7" s="216">
        <v>226</v>
      </c>
      <c r="J7" s="167">
        <f t="shared" ref="J7:J24" si="0">F7*G7/1000</f>
        <v>489.28000000000009</v>
      </c>
      <c r="K7" s="167">
        <f>F7*H7/1000</f>
        <v>721.60000000000014</v>
      </c>
      <c r="L7" s="167">
        <f>F7*I7/1000</f>
        <v>795.5200000000001</v>
      </c>
      <c r="M7" s="322">
        <f>SUM(J7:J12)</f>
        <v>507.11650000000009</v>
      </c>
      <c r="N7" s="322">
        <f>SUM(K7:K12)</f>
        <v>762.66850000000011</v>
      </c>
      <c r="O7" s="305">
        <f>SUM(L7:L12)</f>
        <v>842.05000000000007</v>
      </c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</row>
    <row r="8" spans="1:28" s="168" customFormat="1" ht="15.75" x14ac:dyDescent="0.25">
      <c r="A8" s="329"/>
      <c r="B8" s="321"/>
      <c r="C8" s="326"/>
      <c r="D8" s="321"/>
      <c r="E8" s="164" t="s">
        <v>22</v>
      </c>
      <c r="F8" s="165">
        <v>232.10000000000002</v>
      </c>
      <c r="G8" s="166">
        <v>6</v>
      </c>
      <c r="H8" s="216">
        <v>9</v>
      </c>
      <c r="I8" s="216">
        <v>10</v>
      </c>
      <c r="J8" s="167">
        <f t="shared" si="0"/>
        <v>1.3926000000000001</v>
      </c>
      <c r="K8" s="167">
        <f t="shared" ref="K8:K12" si="1">F8*H8/1000</f>
        <v>2.0889000000000002</v>
      </c>
      <c r="L8" s="167">
        <f t="shared" ref="L8:L12" si="2">F8*I8/1000</f>
        <v>2.3210000000000002</v>
      </c>
      <c r="M8" s="323"/>
      <c r="N8" s="323"/>
      <c r="O8" s="305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</row>
    <row r="9" spans="1:28" s="168" customFormat="1" ht="15.75" x14ac:dyDescent="0.25">
      <c r="A9" s="329"/>
      <c r="B9" s="321"/>
      <c r="C9" s="326"/>
      <c r="D9" s="321"/>
      <c r="E9" s="169" t="s">
        <v>2</v>
      </c>
      <c r="F9" s="165">
        <v>220</v>
      </c>
      <c r="G9" s="166">
        <v>6</v>
      </c>
      <c r="H9" s="216">
        <v>9</v>
      </c>
      <c r="I9" s="216">
        <v>10</v>
      </c>
      <c r="J9" s="167">
        <f t="shared" si="0"/>
        <v>1.32</v>
      </c>
      <c r="K9" s="167">
        <f t="shared" si="1"/>
        <v>1.98</v>
      </c>
      <c r="L9" s="167">
        <f t="shared" si="2"/>
        <v>2.2000000000000002</v>
      </c>
      <c r="M9" s="323"/>
      <c r="N9" s="323"/>
      <c r="O9" s="305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</row>
    <row r="10" spans="1:28" s="168" customFormat="1" ht="15.75" x14ac:dyDescent="0.25">
      <c r="A10" s="329"/>
      <c r="B10" s="321"/>
      <c r="C10" s="326"/>
      <c r="D10" s="321"/>
      <c r="E10" s="169" t="s">
        <v>4</v>
      </c>
      <c r="F10" s="165">
        <v>966.90000000000009</v>
      </c>
      <c r="G10" s="166">
        <v>6</v>
      </c>
      <c r="H10" s="216">
        <v>9</v>
      </c>
      <c r="I10" s="216">
        <v>10</v>
      </c>
      <c r="J10" s="167">
        <f t="shared" si="0"/>
        <v>5.8014000000000001</v>
      </c>
      <c r="K10" s="167">
        <f t="shared" si="1"/>
        <v>8.7020999999999997</v>
      </c>
      <c r="L10" s="167">
        <f t="shared" si="2"/>
        <v>9.6690000000000005</v>
      </c>
      <c r="M10" s="323"/>
      <c r="N10" s="323"/>
      <c r="O10" s="305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</row>
    <row r="11" spans="1:28" s="168" customFormat="1" ht="15.75" x14ac:dyDescent="0.25">
      <c r="A11" s="329"/>
      <c r="B11" s="321"/>
      <c r="C11" s="326"/>
      <c r="D11" s="321"/>
      <c r="E11" s="170" t="s">
        <v>21</v>
      </c>
      <c r="F11" s="171">
        <v>1210</v>
      </c>
      <c r="G11" s="166">
        <v>6</v>
      </c>
      <c r="H11" s="216">
        <v>21</v>
      </c>
      <c r="I11" s="216">
        <v>24</v>
      </c>
      <c r="J11" s="167">
        <f t="shared" si="0"/>
        <v>7.26</v>
      </c>
      <c r="K11" s="167">
        <f t="shared" si="1"/>
        <v>25.41</v>
      </c>
      <c r="L11" s="167">
        <f t="shared" si="2"/>
        <v>29.04</v>
      </c>
      <c r="M11" s="323"/>
      <c r="N11" s="323"/>
      <c r="O11" s="305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</row>
    <row r="12" spans="1:28" s="168" customFormat="1" ht="15.75" x14ac:dyDescent="0.25">
      <c r="A12" s="329"/>
      <c r="B12" s="321"/>
      <c r="C12" s="327"/>
      <c r="D12" s="321"/>
      <c r="E12" s="170" t="s">
        <v>47</v>
      </c>
      <c r="F12" s="171">
        <v>412.50000000000006</v>
      </c>
      <c r="G12" s="166">
        <v>5</v>
      </c>
      <c r="H12" s="216">
        <v>7</v>
      </c>
      <c r="I12" s="216">
        <v>8</v>
      </c>
      <c r="J12" s="167">
        <f t="shared" si="0"/>
        <v>2.0625000000000004</v>
      </c>
      <c r="K12" s="167">
        <f t="shared" si="1"/>
        <v>2.8875000000000006</v>
      </c>
      <c r="L12" s="167">
        <f t="shared" si="2"/>
        <v>3.3000000000000003</v>
      </c>
      <c r="M12" s="324"/>
      <c r="N12" s="324"/>
      <c r="O12" s="305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</row>
    <row r="13" spans="1:28" ht="15.75" x14ac:dyDescent="0.25">
      <c r="A13" s="332" t="s">
        <v>83</v>
      </c>
      <c r="B13" s="333">
        <v>100</v>
      </c>
      <c r="C13" s="325">
        <v>130</v>
      </c>
      <c r="D13" s="325">
        <v>150</v>
      </c>
      <c r="E13" s="139" t="s">
        <v>23</v>
      </c>
      <c r="F13" s="11">
        <v>114.4</v>
      </c>
      <c r="G13" s="9">
        <v>143</v>
      </c>
      <c r="H13" s="215">
        <v>186</v>
      </c>
      <c r="I13" s="216">
        <v>215</v>
      </c>
      <c r="J13" s="167">
        <f t="shared" si="0"/>
        <v>16.359200000000001</v>
      </c>
      <c r="K13" s="167">
        <f>F13*H13/1000</f>
        <v>21.278400000000001</v>
      </c>
      <c r="L13" s="167">
        <f>F13*I13/1000</f>
        <v>24.596</v>
      </c>
      <c r="M13" s="337">
        <f>SUM(J13:J19)</f>
        <v>35.275600000000004</v>
      </c>
      <c r="N13" s="318">
        <f>SUM(K13:K19)</f>
        <v>46.113800000000005</v>
      </c>
      <c r="O13" s="318">
        <f>SUM(L13:L19)</f>
        <v>53.920400000000008</v>
      </c>
    </row>
    <row r="14" spans="1:28" ht="15.75" x14ac:dyDescent="0.25">
      <c r="A14" s="332"/>
      <c r="B14" s="333"/>
      <c r="C14" s="326"/>
      <c r="D14" s="326"/>
      <c r="E14" s="139" t="s">
        <v>4</v>
      </c>
      <c r="F14" s="11">
        <v>966.90000000000009</v>
      </c>
      <c r="G14" s="9">
        <v>4</v>
      </c>
      <c r="H14" s="215">
        <v>5</v>
      </c>
      <c r="I14" s="216">
        <v>6</v>
      </c>
      <c r="J14" s="167">
        <f t="shared" si="0"/>
        <v>3.8676000000000004</v>
      </c>
      <c r="K14" s="167">
        <f t="shared" ref="K14:K19" si="3">F14*H14/1000</f>
        <v>4.8345000000000002</v>
      </c>
      <c r="L14" s="167">
        <f t="shared" ref="L14:L19" si="4">F14*I14/1000</f>
        <v>5.8014000000000001</v>
      </c>
      <c r="M14" s="338"/>
      <c r="N14" s="319"/>
      <c r="O14" s="319"/>
    </row>
    <row r="15" spans="1:28" ht="15.75" x14ac:dyDescent="0.25">
      <c r="A15" s="332"/>
      <c r="B15" s="333"/>
      <c r="C15" s="326"/>
      <c r="D15" s="326"/>
      <c r="E15" s="139" t="s">
        <v>22</v>
      </c>
      <c r="F15" s="11">
        <v>232.10000000000002</v>
      </c>
      <c r="G15" s="9">
        <v>3</v>
      </c>
      <c r="H15" s="215">
        <v>4</v>
      </c>
      <c r="I15" s="217">
        <v>5</v>
      </c>
      <c r="J15" s="167">
        <f t="shared" si="0"/>
        <v>0.69630000000000003</v>
      </c>
      <c r="K15" s="167">
        <f t="shared" si="3"/>
        <v>0.92840000000000011</v>
      </c>
      <c r="L15" s="167">
        <f t="shared" si="4"/>
        <v>1.1605000000000001</v>
      </c>
      <c r="M15" s="338"/>
      <c r="N15" s="319"/>
      <c r="O15" s="319"/>
    </row>
    <row r="16" spans="1:28" ht="15.75" x14ac:dyDescent="0.25">
      <c r="A16" s="332"/>
      <c r="B16" s="333"/>
      <c r="C16" s="326"/>
      <c r="D16" s="326"/>
      <c r="E16" s="139" t="s">
        <v>2</v>
      </c>
      <c r="F16" s="11">
        <v>220</v>
      </c>
      <c r="G16" s="9">
        <v>5</v>
      </c>
      <c r="H16" s="215">
        <v>7</v>
      </c>
      <c r="I16" s="217">
        <v>8</v>
      </c>
      <c r="J16" s="167">
        <f t="shared" si="0"/>
        <v>1.1000000000000001</v>
      </c>
      <c r="K16" s="167">
        <f t="shared" si="3"/>
        <v>1.54</v>
      </c>
      <c r="L16" s="167">
        <f t="shared" si="4"/>
        <v>1.76</v>
      </c>
      <c r="M16" s="338"/>
      <c r="N16" s="319"/>
      <c r="O16" s="319"/>
    </row>
    <row r="17" spans="1:15" ht="15.75" x14ac:dyDescent="0.25">
      <c r="A17" s="332"/>
      <c r="B17" s="333"/>
      <c r="C17" s="326"/>
      <c r="D17" s="326"/>
      <c r="E17" s="139" t="s">
        <v>21</v>
      </c>
      <c r="F17" s="7">
        <v>1210</v>
      </c>
      <c r="G17" s="9">
        <v>9</v>
      </c>
      <c r="H17" s="215">
        <v>12</v>
      </c>
      <c r="I17" s="217">
        <v>14</v>
      </c>
      <c r="J17" s="167">
        <f t="shared" si="0"/>
        <v>10.89</v>
      </c>
      <c r="K17" s="167">
        <f t="shared" si="3"/>
        <v>14.52</v>
      </c>
      <c r="L17" s="167">
        <f t="shared" si="4"/>
        <v>16.940000000000001</v>
      </c>
      <c r="M17" s="338"/>
      <c r="N17" s="319"/>
      <c r="O17" s="319"/>
    </row>
    <row r="18" spans="1:15" ht="15.75" x14ac:dyDescent="0.25">
      <c r="A18" s="332"/>
      <c r="B18" s="333"/>
      <c r="C18" s="326"/>
      <c r="D18" s="326"/>
      <c r="E18" s="163" t="s">
        <v>46</v>
      </c>
      <c r="F18" s="7">
        <v>412.50000000000006</v>
      </c>
      <c r="G18" s="9">
        <v>1</v>
      </c>
      <c r="H18" s="215">
        <v>1</v>
      </c>
      <c r="I18" s="216">
        <v>1</v>
      </c>
      <c r="J18" s="167">
        <f t="shared" si="0"/>
        <v>0.41250000000000003</v>
      </c>
      <c r="K18" s="167">
        <f t="shared" si="3"/>
        <v>0.41250000000000003</v>
      </c>
      <c r="L18" s="167">
        <f t="shared" si="4"/>
        <v>0.41250000000000003</v>
      </c>
      <c r="M18" s="338"/>
      <c r="N18" s="319"/>
      <c r="O18" s="319"/>
    </row>
    <row r="19" spans="1:15" ht="15.75" x14ac:dyDescent="0.25">
      <c r="A19" s="332"/>
      <c r="B19" s="333"/>
      <c r="C19" s="327"/>
      <c r="D19" s="327"/>
      <c r="E19" s="163" t="s">
        <v>20</v>
      </c>
      <c r="F19" s="7">
        <v>650</v>
      </c>
      <c r="G19" s="9">
        <v>3</v>
      </c>
      <c r="H19" s="215">
        <v>4</v>
      </c>
      <c r="I19" s="216">
        <v>5</v>
      </c>
      <c r="J19" s="167">
        <f t="shared" si="0"/>
        <v>1.95</v>
      </c>
      <c r="K19" s="167">
        <f t="shared" si="3"/>
        <v>2.6</v>
      </c>
      <c r="L19" s="167">
        <f t="shared" si="4"/>
        <v>3.25</v>
      </c>
      <c r="M19" s="339"/>
      <c r="N19" s="320"/>
      <c r="O19" s="320"/>
    </row>
    <row r="20" spans="1:15" x14ac:dyDescent="0.25">
      <c r="A20" s="297" t="s">
        <v>45</v>
      </c>
      <c r="B20" s="299">
        <v>200</v>
      </c>
      <c r="C20" s="321">
        <v>200</v>
      </c>
      <c r="D20" s="321">
        <v>200</v>
      </c>
      <c r="E20" s="172" t="s">
        <v>75</v>
      </c>
      <c r="F20" s="171">
        <v>990.00000000000011</v>
      </c>
      <c r="G20" s="173">
        <v>24</v>
      </c>
      <c r="H20" s="218">
        <v>24</v>
      </c>
      <c r="I20" s="218">
        <v>24</v>
      </c>
      <c r="J20" s="167">
        <f t="shared" si="0"/>
        <v>23.760000000000005</v>
      </c>
      <c r="K20" s="167">
        <f>F20*H20/1000</f>
        <v>23.760000000000005</v>
      </c>
      <c r="L20" s="167">
        <f>F20*I20/1000</f>
        <v>23.760000000000005</v>
      </c>
      <c r="M20" s="322">
        <f>SUM(J20:J24)</f>
        <v>31.453500000000005</v>
      </c>
      <c r="N20" s="322">
        <f>SUM(K20:K24)</f>
        <v>31.453500000000005</v>
      </c>
      <c r="O20" s="305">
        <f>SUM(L20:L24)</f>
        <v>31.453500000000005</v>
      </c>
    </row>
    <row r="21" spans="1:15" x14ac:dyDescent="0.25">
      <c r="A21" s="334"/>
      <c r="B21" s="335"/>
      <c r="C21" s="321"/>
      <c r="D21" s="321"/>
      <c r="E21" s="125" t="s">
        <v>20</v>
      </c>
      <c r="F21" s="7">
        <v>650</v>
      </c>
      <c r="G21" s="36">
        <v>10</v>
      </c>
      <c r="H21" s="218">
        <v>10</v>
      </c>
      <c r="I21" s="218">
        <v>10</v>
      </c>
      <c r="J21" s="167">
        <f t="shared" si="0"/>
        <v>6.5</v>
      </c>
      <c r="K21" s="167">
        <f t="shared" ref="K21:K24" si="5">F21*H21/1000</f>
        <v>6.5</v>
      </c>
      <c r="L21" s="167">
        <f t="shared" ref="L21:L24" si="6">F21*I21/1000</f>
        <v>6.5</v>
      </c>
      <c r="M21" s="323"/>
      <c r="N21" s="323"/>
      <c r="O21" s="305"/>
    </row>
    <row r="22" spans="1:15" x14ac:dyDescent="0.25">
      <c r="A22" s="334"/>
      <c r="B22" s="335"/>
      <c r="C22" s="321"/>
      <c r="D22" s="321"/>
      <c r="E22" s="125" t="s">
        <v>76</v>
      </c>
      <c r="F22" s="171">
        <v>3080.0000000000005</v>
      </c>
      <c r="G22" s="36">
        <v>0.2</v>
      </c>
      <c r="H22" s="218">
        <v>0.2</v>
      </c>
      <c r="I22" s="218">
        <v>0.2</v>
      </c>
      <c r="J22" s="167">
        <f t="shared" si="0"/>
        <v>0.6160000000000001</v>
      </c>
      <c r="K22" s="167">
        <f t="shared" si="5"/>
        <v>0.6160000000000001</v>
      </c>
      <c r="L22" s="167">
        <f t="shared" si="6"/>
        <v>0.6160000000000001</v>
      </c>
      <c r="M22" s="323"/>
      <c r="N22" s="323"/>
      <c r="O22" s="305"/>
    </row>
    <row r="23" spans="1:15" x14ac:dyDescent="0.25">
      <c r="A23" s="334"/>
      <c r="B23" s="335"/>
      <c r="C23" s="321"/>
      <c r="D23" s="321"/>
      <c r="E23" s="125" t="s">
        <v>19</v>
      </c>
      <c r="F23" s="7">
        <v>0</v>
      </c>
      <c r="G23" s="36">
        <v>190</v>
      </c>
      <c r="H23" s="218">
        <v>190</v>
      </c>
      <c r="I23" s="218">
        <v>190</v>
      </c>
      <c r="J23" s="167">
        <f t="shared" si="0"/>
        <v>0</v>
      </c>
      <c r="K23" s="167">
        <f t="shared" si="5"/>
        <v>0</v>
      </c>
      <c r="L23" s="167">
        <f t="shared" si="6"/>
        <v>0</v>
      </c>
      <c r="M23" s="323"/>
      <c r="N23" s="323"/>
      <c r="O23" s="305"/>
    </row>
    <row r="24" spans="1:15" x14ac:dyDescent="0.25">
      <c r="A24" s="334"/>
      <c r="B24" s="300"/>
      <c r="C24" s="321"/>
      <c r="D24" s="321"/>
      <c r="E24" s="172" t="s">
        <v>56</v>
      </c>
      <c r="F24" s="171">
        <v>8250</v>
      </c>
      <c r="G24" s="36">
        <v>7.0000000000000007E-2</v>
      </c>
      <c r="H24" s="218">
        <v>7.0000000000000007E-2</v>
      </c>
      <c r="I24" s="218">
        <v>7.0000000000000007E-2</v>
      </c>
      <c r="J24" s="167">
        <f t="shared" si="0"/>
        <v>0.57750000000000001</v>
      </c>
      <c r="K24" s="167">
        <f t="shared" si="5"/>
        <v>0.57750000000000001</v>
      </c>
      <c r="L24" s="167">
        <f t="shared" si="6"/>
        <v>0.57750000000000001</v>
      </c>
      <c r="M24" s="324"/>
      <c r="N24" s="323"/>
      <c r="O24" s="305"/>
    </row>
    <row r="25" spans="1:15" x14ac:dyDescent="0.25">
      <c r="A25" s="26" t="s">
        <v>6</v>
      </c>
      <c r="B25" s="27">
        <v>20</v>
      </c>
      <c r="C25" s="27">
        <v>35</v>
      </c>
      <c r="D25" s="27">
        <v>40</v>
      </c>
      <c r="E25" s="28" t="s">
        <v>7</v>
      </c>
      <c r="F25" s="11">
        <v>424.6</v>
      </c>
      <c r="G25" s="9">
        <v>20</v>
      </c>
      <c r="H25" s="9">
        <v>35</v>
      </c>
      <c r="I25" s="9">
        <v>40</v>
      </c>
      <c r="J25" s="174">
        <f>F25*G25/1000</f>
        <v>8.4920000000000009</v>
      </c>
      <c r="K25" s="174">
        <f>F25*H25/1000</f>
        <v>14.861000000000001</v>
      </c>
      <c r="L25" s="174">
        <f>F25*I25/1000</f>
        <v>16.984000000000002</v>
      </c>
      <c r="M25" s="175">
        <f>SUM(J25:J25)</f>
        <v>8.4920000000000009</v>
      </c>
      <c r="N25" s="176">
        <f>SUM(K25)</f>
        <v>14.861000000000001</v>
      </c>
      <c r="O25" s="176">
        <f>SUM(L25)</f>
        <v>16.984000000000002</v>
      </c>
    </row>
    <row r="26" spans="1:15" x14ac:dyDescent="0.25">
      <c r="A26" s="336" t="s">
        <v>8</v>
      </c>
      <c r="B26" s="336"/>
      <c r="C26" s="336"/>
      <c r="D26" s="336"/>
      <c r="E26" s="336"/>
      <c r="F26" s="336"/>
      <c r="G26" s="33"/>
      <c r="H26" s="33"/>
      <c r="I26" s="33"/>
      <c r="J26" s="176"/>
      <c r="K26" s="176"/>
      <c r="L26" s="176"/>
      <c r="M26" s="177"/>
      <c r="N26" s="163"/>
      <c r="O26" s="163"/>
    </row>
    <row r="27" spans="1:15" x14ac:dyDescent="0.25">
      <c r="A27" s="330"/>
      <c r="B27" s="331"/>
      <c r="C27" s="331"/>
      <c r="D27" s="331"/>
      <c r="E27" s="331"/>
      <c r="F27" s="331"/>
      <c r="G27" s="331"/>
      <c r="H27" s="331"/>
      <c r="I27" s="331"/>
      <c r="J27" s="331"/>
      <c r="K27" s="331"/>
      <c r="L27" s="331"/>
      <c r="M27" s="331"/>
      <c r="N27" s="163"/>
      <c r="O27" s="163"/>
    </row>
    <row r="28" spans="1:15" x14ac:dyDescent="0.25">
      <c r="A28" s="277" t="s">
        <v>78</v>
      </c>
      <c r="B28" s="277"/>
      <c r="C28" s="277"/>
      <c r="D28" s="277"/>
      <c r="E28" s="277"/>
      <c r="F28" s="277"/>
      <c r="G28" s="277"/>
      <c r="H28" s="277"/>
      <c r="I28" s="277"/>
      <c r="J28" s="277"/>
      <c r="K28" s="178"/>
      <c r="L28" s="178"/>
      <c r="M28" s="179">
        <f>SUM(M7:M25)</f>
        <v>582.33760000000007</v>
      </c>
      <c r="N28" s="219">
        <f>SUM(N7:N25)</f>
        <v>855.09680000000003</v>
      </c>
      <c r="O28" s="219">
        <f>SUM(O7:O25)</f>
        <v>944.40790000000004</v>
      </c>
    </row>
    <row r="29" spans="1:15" x14ac:dyDescent="0.25">
      <c r="A29" s="282" t="s">
        <v>77</v>
      </c>
      <c r="B29" s="282"/>
      <c r="C29" s="282"/>
      <c r="D29" s="282"/>
      <c r="E29" s="282"/>
      <c r="F29" s="282"/>
      <c r="G29" s="282"/>
      <c r="H29" s="282"/>
      <c r="I29" s="282"/>
      <c r="J29" s="282"/>
      <c r="K29" s="180"/>
      <c r="L29" s="180"/>
      <c r="M29" s="181">
        <f>M28*1.12</f>
        <v>652.21811200000013</v>
      </c>
      <c r="N29" s="220">
        <f>N28*1.12</f>
        <v>957.70841600000017</v>
      </c>
      <c r="O29" s="220">
        <f>O28*1.12</f>
        <v>1057.7368480000002</v>
      </c>
    </row>
  </sheetData>
  <mergeCells count="32">
    <mergeCell ref="A27:M27"/>
    <mergeCell ref="A28:J28"/>
    <mergeCell ref="A29:J29"/>
    <mergeCell ref="A13:A19"/>
    <mergeCell ref="B13:B19"/>
    <mergeCell ref="A20:A24"/>
    <mergeCell ref="B20:B24"/>
    <mergeCell ref="A26:F26"/>
    <mergeCell ref="M13:M19"/>
    <mergeCell ref="A5:A6"/>
    <mergeCell ref="A7:A12"/>
    <mergeCell ref="B7:B12"/>
    <mergeCell ref="B5:D5"/>
    <mergeCell ref="E5:E6"/>
    <mergeCell ref="J5:L5"/>
    <mergeCell ref="M5:O5"/>
    <mergeCell ref="C7:C12"/>
    <mergeCell ref="D7:D12"/>
    <mergeCell ref="M7:M12"/>
    <mergeCell ref="N7:N12"/>
    <mergeCell ref="O7:O12"/>
    <mergeCell ref="F5:F6"/>
    <mergeCell ref="G5:I5"/>
    <mergeCell ref="N13:N19"/>
    <mergeCell ref="O13:O19"/>
    <mergeCell ref="C20:C24"/>
    <mergeCell ref="D20:D24"/>
    <mergeCell ref="M20:M24"/>
    <mergeCell ref="N20:N24"/>
    <mergeCell ref="O20:O24"/>
    <mergeCell ref="C13:C19"/>
    <mergeCell ref="D13:D19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Y23"/>
  <sheetViews>
    <sheetView view="pageBreakPreview" zoomScale="90" zoomScaleNormal="100" zoomScaleSheetLayoutView="90" workbookViewId="0">
      <selection activeCell="E31" sqref="E31"/>
    </sheetView>
  </sheetViews>
  <sheetFormatPr defaultRowHeight="15" x14ac:dyDescent="0.25"/>
  <cols>
    <col min="1" max="1" width="26.28515625" style="1" customWidth="1"/>
    <col min="2" max="2" width="11.7109375" style="1" customWidth="1"/>
    <col min="3" max="4" width="11.7109375" style="113" customWidth="1"/>
    <col min="5" max="5" width="30.28515625" style="1" customWidth="1"/>
    <col min="6" max="6" width="8.28515625" style="2" customWidth="1"/>
    <col min="7" max="7" width="11.85546875" style="1" customWidth="1"/>
    <col min="8" max="9" width="11.85546875" style="113" customWidth="1"/>
    <col min="10" max="10" width="11.85546875" style="1" customWidth="1"/>
    <col min="11" max="12" width="11.85546875" style="113" customWidth="1"/>
    <col min="13" max="13" width="13" style="1" customWidth="1"/>
    <col min="14" max="14" width="13" style="113" customWidth="1"/>
    <col min="15" max="15" width="10" style="2" customWidth="1"/>
    <col min="16" max="16384" width="9.140625" style="1"/>
  </cols>
  <sheetData>
    <row r="3" spans="1:25" x14ac:dyDescent="0.25">
      <c r="A3" s="3" t="s">
        <v>26</v>
      </c>
      <c r="B3" s="344"/>
      <c r="C3" s="344"/>
    </row>
    <row r="5" spans="1:25" s="5" customFormat="1" ht="27" customHeight="1" x14ac:dyDescent="0.25">
      <c r="A5" s="284" t="s">
        <v>9</v>
      </c>
      <c r="B5" s="292" t="s">
        <v>10</v>
      </c>
      <c r="C5" s="293"/>
      <c r="D5" s="294"/>
      <c r="E5" s="284" t="s">
        <v>11</v>
      </c>
      <c r="F5" s="328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25" ht="28.5" x14ac:dyDescent="0.25">
      <c r="A6" s="284"/>
      <c r="B6" s="4" t="s">
        <v>0</v>
      </c>
      <c r="C6" s="124" t="s">
        <v>99</v>
      </c>
      <c r="D6" s="124" t="s">
        <v>100</v>
      </c>
      <c r="E6" s="284"/>
      <c r="F6" s="328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24" t="s">
        <v>0</v>
      </c>
      <c r="N6" s="124" t="s">
        <v>99</v>
      </c>
      <c r="O6" s="124" t="s">
        <v>100</v>
      </c>
    </row>
    <row r="7" spans="1:25" x14ac:dyDescent="0.25">
      <c r="A7" s="297" t="s">
        <v>41</v>
      </c>
      <c r="B7" s="301">
        <v>80</v>
      </c>
      <c r="C7" s="299">
        <v>90</v>
      </c>
      <c r="D7" s="299">
        <v>100</v>
      </c>
      <c r="E7" s="12" t="s">
        <v>53</v>
      </c>
      <c r="F7" s="7">
        <v>2640</v>
      </c>
      <c r="G7" s="128">
        <v>107</v>
      </c>
      <c r="H7" s="148">
        <v>120</v>
      </c>
      <c r="I7" s="148">
        <v>133</v>
      </c>
      <c r="J7" s="45">
        <f t="shared" ref="J7:J17" si="0">F7*G7/1000</f>
        <v>282.48</v>
      </c>
      <c r="K7" s="45">
        <f>F7*H7/1000</f>
        <v>316.8</v>
      </c>
      <c r="L7" s="45">
        <f>F7*I7/1000</f>
        <v>351.12</v>
      </c>
      <c r="M7" s="309">
        <f>SUM(J7:J11)</f>
        <v>310.59490000000005</v>
      </c>
      <c r="N7" s="309">
        <f>SUM(K7:K11)</f>
        <v>348.3766</v>
      </c>
      <c r="O7" s="309">
        <f>SUM(L7:L11)</f>
        <v>386.15830000000005</v>
      </c>
    </row>
    <row r="8" spans="1:25" x14ac:dyDescent="0.25">
      <c r="A8" s="297"/>
      <c r="B8" s="301"/>
      <c r="C8" s="335"/>
      <c r="D8" s="335"/>
      <c r="E8" s="8" t="s">
        <v>16</v>
      </c>
      <c r="F8" s="7">
        <v>376.20000000000005</v>
      </c>
      <c r="G8" s="128">
        <v>15</v>
      </c>
      <c r="H8" s="148">
        <v>17</v>
      </c>
      <c r="I8" s="148">
        <v>19</v>
      </c>
      <c r="J8" s="45">
        <f t="shared" si="0"/>
        <v>5.6430000000000007</v>
      </c>
      <c r="K8" s="45">
        <f t="shared" ref="K8:K11" si="1">F8*H8/1000</f>
        <v>6.3954000000000004</v>
      </c>
      <c r="L8" s="45">
        <f t="shared" ref="L8:L11" si="2">F8*I8/1000</f>
        <v>7.147800000000001</v>
      </c>
      <c r="M8" s="309"/>
      <c r="N8" s="309"/>
      <c r="O8" s="309"/>
    </row>
    <row r="9" spans="1:25" x14ac:dyDescent="0.25">
      <c r="A9" s="297"/>
      <c r="B9" s="301"/>
      <c r="C9" s="335"/>
      <c r="D9" s="335"/>
      <c r="E9" s="8" t="s">
        <v>51</v>
      </c>
      <c r="F9" s="7">
        <v>360.8</v>
      </c>
      <c r="G9" s="128">
        <v>20</v>
      </c>
      <c r="H9" s="148">
        <v>23</v>
      </c>
      <c r="I9" s="148">
        <v>26</v>
      </c>
      <c r="J9" s="45">
        <f t="shared" si="0"/>
        <v>7.2160000000000002</v>
      </c>
      <c r="K9" s="45">
        <f t="shared" si="1"/>
        <v>8.2983999999999991</v>
      </c>
      <c r="L9" s="45">
        <f t="shared" si="2"/>
        <v>9.3808000000000007</v>
      </c>
      <c r="M9" s="309"/>
      <c r="N9" s="309"/>
      <c r="O9" s="309"/>
    </row>
    <row r="10" spans="1:25" x14ac:dyDescent="0.25">
      <c r="A10" s="297"/>
      <c r="B10" s="301"/>
      <c r="C10" s="335"/>
      <c r="D10" s="335"/>
      <c r="E10" s="8" t="s">
        <v>27</v>
      </c>
      <c r="F10" s="7">
        <v>660</v>
      </c>
      <c r="G10" s="128">
        <v>7</v>
      </c>
      <c r="H10" s="148">
        <v>8</v>
      </c>
      <c r="I10" s="148">
        <v>9</v>
      </c>
      <c r="J10" s="45">
        <f t="shared" si="0"/>
        <v>4.62</v>
      </c>
      <c r="K10" s="45">
        <f t="shared" si="1"/>
        <v>5.28</v>
      </c>
      <c r="L10" s="45">
        <f t="shared" si="2"/>
        <v>5.94</v>
      </c>
      <c r="M10" s="309"/>
      <c r="N10" s="309"/>
      <c r="O10" s="309"/>
    </row>
    <row r="11" spans="1:25" x14ac:dyDescent="0.25">
      <c r="A11" s="297"/>
      <c r="B11" s="301"/>
      <c r="C11" s="300"/>
      <c r="D11" s="300"/>
      <c r="E11" s="8" t="s">
        <v>4</v>
      </c>
      <c r="F11" s="7">
        <v>966.90000000000009</v>
      </c>
      <c r="G11" s="128">
        <v>11</v>
      </c>
      <c r="H11" s="148">
        <v>12</v>
      </c>
      <c r="I11" s="148">
        <v>13</v>
      </c>
      <c r="J11" s="45">
        <f t="shared" si="0"/>
        <v>10.635900000000001</v>
      </c>
      <c r="K11" s="45">
        <f t="shared" si="1"/>
        <v>11.6028</v>
      </c>
      <c r="L11" s="45">
        <f t="shared" si="2"/>
        <v>12.569700000000001</v>
      </c>
      <c r="M11" s="309"/>
      <c r="N11" s="309"/>
      <c r="O11" s="309"/>
    </row>
    <row r="12" spans="1:25" s="24" customFormat="1" x14ac:dyDescent="0.25">
      <c r="A12" s="345" t="s">
        <v>48</v>
      </c>
      <c r="B12" s="346">
        <v>100</v>
      </c>
      <c r="C12" s="340">
        <v>130</v>
      </c>
      <c r="D12" s="340">
        <v>150</v>
      </c>
      <c r="E12" s="22" t="s">
        <v>71</v>
      </c>
      <c r="F12" s="23">
        <v>205.7</v>
      </c>
      <c r="G12" s="137">
        <v>114</v>
      </c>
      <c r="H12" s="137">
        <v>171</v>
      </c>
      <c r="I12" s="137">
        <v>171</v>
      </c>
      <c r="J12" s="121">
        <f t="shared" si="0"/>
        <v>23.4498</v>
      </c>
      <c r="K12" s="45">
        <f>F12*H12/1000</f>
        <v>35.174699999999994</v>
      </c>
      <c r="L12" s="45">
        <f>F12*I12/1000</f>
        <v>35.174699999999994</v>
      </c>
      <c r="M12" s="343">
        <f>SUM(J12:J14)</f>
        <v>58.755400000000002</v>
      </c>
      <c r="N12" s="309">
        <f>SUM(K12:K14)</f>
        <v>80.840099999999993</v>
      </c>
      <c r="O12" s="309">
        <f>SUM(L12:L14)</f>
        <v>80.840099999999993</v>
      </c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24" customFormat="1" ht="14.45" customHeight="1" x14ac:dyDescent="0.25">
      <c r="A13" s="345"/>
      <c r="B13" s="346"/>
      <c r="C13" s="341"/>
      <c r="D13" s="341"/>
      <c r="E13" s="22" t="s">
        <v>5</v>
      </c>
      <c r="F13" s="23">
        <v>360.8</v>
      </c>
      <c r="G13" s="137">
        <v>15</v>
      </c>
      <c r="H13" s="137">
        <v>23</v>
      </c>
      <c r="I13" s="137">
        <v>23</v>
      </c>
      <c r="J13" s="121">
        <f t="shared" si="0"/>
        <v>5.4119999999999999</v>
      </c>
      <c r="K13" s="45">
        <f t="shared" ref="K13:K14" si="3">F13*H13/1000</f>
        <v>8.2983999999999991</v>
      </c>
      <c r="L13" s="45">
        <f t="shared" ref="L13:L14" si="4">F13*I13/1000</f>
        <v>8.2983999999999991</v>
      </c>
      <c r="M13" s="343"/>
      <c r="N13" s="309"/>
      <c r="O13" s="309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s="24" customFormat="1" ht="14.45" customHeight="1" x14ac:dyDescent="0.25">
      <c r="A14" s="345"/>
      <c r="B14" s="346"/>
      <c r="C14" s="342"/>
      <c r="D14" s="342"/>
      <c r="E14" s="22" t="s">
        <v>3</v>
      </c>
      <c r="F14" s="23">
        <v>3736.7000000000003</v>
      </c>
      <c r="G14" s="137">
        <v>8</v>
      </c>
      <c r="H14" s="137">
        <v>10</v>
      </c>
      <c r="I14" s="137">
        <v>10</v>
      </c>
      <c r="J14" s="121">
        <f t="shared" si="0"/>
        <v>29.893600000000003</v>
      </c>
      <c r="K14" s="45">
        <f t="shared" si="3"/>
        <v>37.366999999999997</v>
      </c>
      <c r="L14" s="45">
        <f t="shared" si="4"/>
        <v>37.366999999999997</v>
      </c>
      <c r="M14" s="343"/>
      <c r="N14" s="309"/>
      <c r="O14" s="309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s="24" customFormat="1" x14ac:dyDescent="0.25">
      <c r="A15" s="306" t="s">
        <v>103</v>
      </c>
      <c r="B15" s="302">
        <v>200</v>
      </c>
      <c r="C15" s="302">
        <v>200</v>
      </c>
      <c r="D15" s="302">
        <v>200</v>
      </c>
      <c r="E15" s="209" t="s">
        <v>84</v>
      </c>
      <c r="F15" s="210">
        <v>1000</v>
      </c>
      <c r="G15" s="211">
        <v>20</v>
      </c>
      <c r="H15" s="211">
        <v>20</v>
      </c>
      <c r="I15" s="211">
        <v>20</v>
      </c>
      <c r="J15" s="183">
        <f t="shared" si="0"/>
        <v>20</v>
      </c>
      <c r="K15" s="183">
        <f>F15*20/1000</f>
        <v>20</v>
      </c>
      <c r="L15" s="183">
        <f>F15*I15/1000</f>
        <v>20</v>
      </c>
      <c r="M15" s="305">
        <f>SUM(J15:J17)</f>
        <v>33.577500000000001</v>
      </c>
      <c r="N15" s="310">
        <f>SUM(K15:K17)</f>
        <v>33.577500000000001</v>
      </c>
      <c r="O15" s="309">
        <f>SUM(L15:L17)</f>
        <v>33.577500000000001</v>
      </c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s="24" customFormat="1" x14ac:dyDescent="0.25">
      <c r="A16" s="307"/>
      <c r="B16" s="303"/>
      <c r="C16" s="303"/>
      <c r="D16" s="303"/>
      <c r="E16" s="209" t="s">
        <v>20</v>
      </c>
      <c r="F16" s="212">
        <v>650</v>
      </c>
      <c r="G16" s="213">
        <v>20</v>
      </c>
      <c r="H16" s="213">
        <v>20</v>
      </c>
      <c r="I16" s="213">
        <v>20</v>
      </c>
      <c r="J16" s="183">
        <f t="shared" si="0"/>
        <v>13</v>
      </c>
      <c r="K16" s="183">
        <f>F16*20/1000</f>
        <v>13</v>
      </c>
      <c r="L16" s="183">
        <f>F16*I16/1000</f>
        <v>13</v>
      </c>
      <c r="M16" s="305"/>
      <c r="N16" s="311"/>
      <c r="O16" s="309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s="24" customFormat="1" x14ac:dyDescent="0.25">
      <c r="A17" s="308"/>
      <c r="B17" s="304"/>
      <c r="C17" s="304"/>
      <c r="D17" s="304"/>
      <c r="E17" s="209" t="s">
        <v>56</v>
      </c>
      <c r="F17" s="171">
        <v>8250</v>
      </c>
      <c r="G17" s="148">
        <v>7.0000000000000007E-2</v>
      </c>
      <c r="H17" s="148">
        <v>7.0000000000000007E-2</v>
      </c>
      <c r="I17" s="148">
        <v>7.0000000000000007E-2</v>
      </c>
      <c r="J17" s="229">
        <f t="shared" si="0"/>
        <v>0.57750000000000001</v>
      </c>
      <c r="K17" s="229">
        <f>F17*H17/1000</f>
        <v>0.57750000000000001</v>
      </c>
      <c r="L17" s="229">
        <f>F17*I17/1000</f>
        <v>0.57750000000000001</v>
      </c>
      <c r="M17" s="305"/>
      <c r="N17" s="312"/>
      <c r="O17" s="309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25">
      <c r="A18" s="26" t="s">
        <v>6</v>
      </c>
      <c r="B18" s="27">
        <v>20</v>
      </c>
      <c r="C18" s="27">
        <v>35</v>
      </c>
      <c r="D18" s="27">
        <v>40</v>
      </c>
      <c r="E18" s="28" t="s">
        <v>7</v>
      </c>
      <c r="F18" s="11">
        <v>424.6</v>
      </c>
      <c r="G18" s="126">
        <v>20</v>
      </c>
      <c r="H18" s="126">
        <v>35</v>
      </c>
      <c r="I18" s="126">
        <v>40</v>
      </c>
      <c r="J18" s="194">
        <f>F18*G18/1000</f>
        <v>8.4920000000000009</v>
      </c>
      <c r="K18" s="194">
        <f>F18*H18/1000</f>
        <v>14.861000000000001</v>
      </c>
      <c r="L18" s="194">
        <f>F18*I18/1000</f>
        <v>16.984000000000002</v>
      </c>
      <c r="M18" s="230">
        <f>SUM(J18:J18)</f>
        <v>8.4920000000000009</v>
      </c>
      <c r="N18" s="194">
        <f>SUM(K18)</f>
        <v>14.861000000000001</v>
      </c>
      <c r="O18" s="194">
        <f>SUM(L18)</f>
        <v>16.984000000000002</v>
      </c>
    </row>
    <row r="19" spans="1:25" x14ac:dyDescent="0.25">
      <c r="A19" s="138" t="s">
        <v>8</v>
      </c>
      <c r="B19" s="131"/>
      <c r="C19" s="131"/>
      <c r="D19" s="131"/>
      <c r="E19" s="131"/>
      <c r="F19" s="15"/>
      <c r="G19" s="33"/>
      <c r="H19" s="33"/>
      <c r="I19" s="33"/>
      <c r="J19" s="131"/>
      <c r="K19" s="131"/>
      <c r="L19" s="131"/>
      <c r="M19" s="231"/>
      <c r="N19" s="231"/>
      <c r="O19" s="221"/>
    </row>
    <row r="20" spans="1:25" x14ac:dyDescent="0.25">
      <c r="A20" s="348"/>
      <c r="B20" s="348"/>
      <c r="C20" s="348"/>
      <c r="D20" s="348"/>
      <c r="E20" s="348"/>
      <c r="F20" s="348"/>
      <c r="G20" s="348"/>
      <c r="H20" s="348"/>
      <c r="I20" s="348"/>
      <c r="J20" s="348"/>
      <c r="K20" s="348"/>
      <c r="L20" s="348"/>
      <c r="M20" s="348"/>
      <c r="N20" s="222"/>
      <c r="O20" s="29"/>
    </row>
    <row r="21" spans="1:25" x14ac:dyDescent="0.25">
      <c r="A21" s="349" t="s">
        <v>78</v>
      </c>
      <c r="B21" s="349"/>
      <c r="C21" s="349"/>
      <c r="D21" s="349"/>
      <c r="E21" s="349"/>
      <c r="F21" s="349"/>
      <c r="G21" s="349"/>
      <c r="H21" s="349"/>
      <c r="I21" s="349"/>
      <c r="J21" s="349"/>
      <c r="K21" s="349"/>
      <c r="L21" s="349"/>
      <c r="M21" s="85">
        <f>SUM(M7:M18)</f>
        <v>411.41980000000007</v>
      </c>
      <c r="N21" s="226">
        <f>SUM(N7:N18)</f>
        <v>477.65519999999998</v>
      </c>
      <c r="O21" s="224">
        <f>SUM(O7:O18)</f>
        <v>517.55990000000008</v>
      </c>
    </row>
    <row r="22" spans="1:25" x14ac:dyDescent="0.25">
      <c r="A22" s="347" t="s">
        <v>77</v>
      </c>
      <c r="B22" s="347"/>
      <c r="C22" s="347"/>
      <c r="D22" s="347"/>
      <c r="E22" s="347"/>
      <c r="F22" s="347"/>
      <c r="G22" s="347"/>
      <c r="H22" s="347"/>
      <c r="I22" s="347"/>
      <c r="J22" s="347"/>
      <c r="K22" s="347"/>
      <c r="L22" s="347"/>
      <c r="M22" s="223">
        <f>M21*1.12</f>
        <v>460.79017600000014</v>
      </c>
      <c r="N22" s="227">
        <f>N21*1.12</f>
        <v>534.97382400000004</v>
      </c>
      <c r="O22" s="225">
        <f>O21*1.12</f>
        <v>579.66708800000015</v>
      </c>
    </row>
    <row r="23" spans="1:25" x14ac:dyDescent="0.25">
      <c r="H23" s="1"/>
      <c r="I23" s="1"/>
      <c r="J23" s="113"/>
      <c r="L23" s="1"/>
      <c r="M23" s="113"/>
    </row>
  </sheetData>
  <mergeCells count="32">
    <mergeCell ref="A22:L22"/>
    <mergeCell ref="A20:M20"/>
    <mergeCell ref="A15:A17"/>
    <mergeCell ref="B15:B17"/>
    <mergeCell ref="M15:M17"/>
    <mergeCell ref="A21:L21"/>
    <mergeCell ref="A12:A14"/>
    <mergeCell ref="B12:B14"/>
    <mergeCell ref="A7:A11"/>
    <mergeCell ref="N12:N14"/>
    <mergeCell ref="O12:O14"/>
    <mergeCell ref="A5:A6"/>
    <mergeCell ref="B7:B11"/>
    <mergeCell ref="B3:C3"/>
    <mergeCell ref="N7:N11"/>
    <mergeCell ref="O7:O11"/>
    <mergeCell ref="N15:N17"/>
    <mergeCell ref="O15:O17"/>
    <mergeCell ref="B5:D5"/>
    <mergeCell ref="C7:C11"/>
    <mergeCell ref="D7:D11"/>
    <mergeCell ref="C12:C14"/>
    <mergeCell ref="D12:D14"/>
    <mergeCell ref="C15:C17"/>
    <mergeCell ref="D15:D17"/>
    <mergeCell ref="M7:M11"/>
    <mergeCell ref="G5:I5"/>
    <mergeCell ref="J5:L5"/>
    <mergeCell ref="M5:O5"/>
    <mergeCell ref="E5:E6"/>
    <mergeCell ref="F5:F6"/>
    <mergeCell ref="M12:M14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31"/>
  <sheetViews>
    <sheetView view="pageBreakPreview" zoomScale="90" zoomScaleNormal="100" zoomScaleSheetLayoutView="90" workbookViewId="0">
      <selection activeCell="E31" sqref="E31"/>
    </sheetView>
  </sheetViews>
  <sheetFormatPr defaultRowHeight="15" x14ac:dyDescent="0.25"/>
  <cols>
    <col min="1" max="1" width="27.85546875" style="1" customWidth="1"/>
    <col min="2" max="2" width="8.42578125" style="1" customWidth="1"/>
    <col min="3" max="4" width="9.7109375" style="113" customWidth="1"/>
    <col min="5" max="5" width="25.42578125" style="1" customWidth="1"/>
    <col min="6" max="6" width="8.85546875" style="2" customWidth="1"/>
    <col min="7" max="7" width="13.42578125" style="1" customWidth="1"/>
    <col min="8" max="9" width="13.42578125" style="113" customWidth="1"/>
    <col min="10" max="10" width="8.42578125" style="1" customWidth="1"/>
    <col min="11" max="12" width="9.5703125" style="113" customWidth="1"/>
    <col min="13" max="13" width="13.85546875" style="1" customWidth="1"/>
    <col min="14" max="14" width="10.28515625" style="1" customWidth="1"/>
    <col min="15" max="15" width="10" style="1" customWidth="1"/>
    <col min="16" max="16384" width="9.140625" style="1"/>
  </cols>
  <sheetData>
    <row r="3" spans="1:15" x14ac:dyDescent="0.25">
      <c r="A3" s="3" t="s">
        <v>29</v>
      </c>
    </row>
    <row r="4" spans="1:15" ht="9.75" customHeight="1" x14ac:dyDescent="0.25"/>
    <row r="5" spans="1:15" ht="19.5" customHeight="1" x14ac:dyDescent="0.25">
      <c r="A5" s="288" t="s">
        <v>9</v>
      </c>
      <c r="B5" s="284" t="s">
        <v>10</v>
      </c>
      <c r="C5" s="284"/>
      <c r="D5" s="284"/>
      <c r="E5" s="288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28.5" x14ac:dyDescent="0.25">
      <c r="A6" s="289"/>
      <c r="B6" s="133" t="s">
        <v>0</v>
      </c>
      <c r="C6" s="124" t="s">
        <v>99</v>
      </c>
      <c r="D6" s="124" t="s">
        <v>100</v>
      </c>
      <c r="E6" s="289"/>
      <c r="F6" s="291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15" ht="16.5" customHeight="1" x14ac:dyDescent="0.25">
      <c r="A7" s="297" t="s">
        <v>95</v>
      </c>
      <c r="B7" s="313" t="s">
        <v>28</v>
      </c>
      <c r="C7" s="350" t="s">
        <v>101</v>
      </c>
      <c r="D7" s="350" t="s">
        <v>102</v>
      </c>
      <c r="E7" s="100" t="s">
        <v>92</v>
      </c>
      <c r="F7" s="7">
        <v>3520.0000000000005</v>
      </c>
      <c r="G7" s="126">
        <v>75</v>
      </c>
      <c r="H7" s="235">
        <v>86</v>
      </c>
      <c r="I7" s="235">
        <v>96</v>
      </c>
      <c r="J7" s="45">
        <f t="shared" ref="J7:J21" si="0">F7*G7/1000</f>
        <v>264.00000000000006</v>
      </c>
      <c r="K7" s="45">
        <f>F7*H7/1000</f>
        <v>302.72000000000008</v>
      </c>
      <c r="L7" s="45">
        <f>F7*I7/1000</f>
        <v>337.92000000000007</v>
      </c>
      <c r="M7" s="310">
        <f>SUM(J7:J12)</f>
        <v>308.65670000000006</v>
      </c>
      <c r="N7" s="354">
        <f>SUM(K7:K12)</f>
        <v>354.21430000000009</v>
      </c>
      <c r="O7" s="355">
        <f>SUM(L7:L12)</f>
        <v>396.61270000000007</v>
      </c>
    </row>
    <row r="8" spans="1:15" x14ac:dyDescent="0.25">
      <c r="A8" s="297"/>
      <c r="B8" s="313"/>
      <c r="C8" s="350"/>
      <c r="D8" s="350"/>
      <c r="E8" s="49" t="s">
        <v>16</v>
      </c>
      <c r="F8" s="50">
        <v>376.20000000000005</v>
      </c>
      <c r="G8" s="126">
        <v>14</v>
      </c>
      <c r="H8" s="235">
        <v>16</v>
      </c>
      <c r="I8" s="235">
        <v>18</v>
      </c>
      <c r="J8" s="45">
        <f t="shared" si="0"/>
        <v>5.2668000000000008</v>
      </c>
      <c r="K8" s="45">
        <f t="shared" ref="K8:K16" si="1">F8*H8/1000</f>
        <v>6.0192000000000005</v>
      </c>
      <c r="L8" s="45">
        <f t="shared" ref="L8:L16" si="2">F8*I8/1000</f>
        <v>6.7716000000000003</v>
      </c>
      <c r="M8" s="311"/>
      <c r="N8" s="354"/>
      <c r="O8" s="356"/>
    </row>
    <row r="9" spans="1:15" x14ac:dyDescent="0.25">
      <c r="A9" s="297"/>
      <c r="B9" s="313"/>
      <c r="C9" s="350"/>
      <c r="D9" s="350"/>
      <c r="E9" s="100" t="s">
        <v>5</v>
      </c>
      <c r="F9" s="7">
        <v>360.8</v>
      </c>
      <c r="G9" s="126">
        <v>19</v>
      </c>
      <c r="H9" s="235">
        <v>21</v>
      </c>
      <c r="I9" s="235">
        <v>24</v>
      </c>
      <c r="J9" s="45">
        <f t="shared" si="0"/>
        <v>6.8552</v>
      </c>
      <c r="K9" s="45">
        <f t="shared" si="1"/>
        <v>7.5768000000000004</v>
      </c>
      <c r="L9" s="45">
        <f t="shared" si="2"/>
        <v>8.6592000000000002</v>
      </c>
      <c r="M9" s="311"/>
      <c r="N9" s="354"/>
      <c r="O9" s="356"/>
    </row>
    <row r="10" spans="1:15" x14ac:dyDescent="0.25">
      <c r="A10" s="297"/>
      <c r="B10" s="313"/>
      <c r="C10" s="350"/>
      <c r="D10" s="350"/>
      <c r="E10" s="100" t="s">
        <v>27</v>
      </c>
      <c r="F10" s="13">
        <v>660</v>
      </c>
      <c r="G10" s="126">
        <v>8</v>
      </c>
      <c r="H10" s="150">
        <v>9</v>
      </c>
      <c r="I10" s="150">
        <v>10</v>
      </c>
      <c r="J10" s="45">
        <f t="shared" si="0"/>
        <v>5.28</v>
      </c>
      <c r="K10" s="45">
        <f t="shared" si="1"/>
        <v>5.94</v>
      </c>
      <c r="L10" s="45">
        <f t="shared" si="2"/>
        <v>6.6</v>
      </c>
      <c r="M10" s="311"/>
      <c r="N10" s="354"/>
      <c r="O10" s="356"/>
    </row>
    <row r="11" spans="1:15" x14ac:dyDescent="0.25">
      <c r="A11" s="297"/>
      <c r="B11" s="313"/>
      <c r="C11" s="350"/>
      <c r="D11" s="350"/>
      <c r="E11" s="49" t="s">
        <v>4</v>
      </c>
      <c r="F11" s="50">
        <v>966.90000000000009</v>
      </c>
      <c r="G11" s="126">
        <v>5</v>
      </c>
      <c r="H11" s="150">
        <v>6</v>
      </c>
      <c r="I11" s="150">
        <v>7</v>
      </c>
      <c r="J11" s="45">
        <f t="shared" si="0"/>
        <v>4.8345000000000002</v>
      </c>
      <c r="K11" s="45">
        <f t="shared" si="1"/>
        <v>5.8014000000000001</v>
      </c>
      <c r="L11" s="45">
        <f t="shared" si="2"/>
        <v>6.7683000000000009</v>
      </c>
      <c r="M11" s="311"/>
      <c r="N11" s="354"/>
      <c r="O11" s="356"/>
    </row>
    <row r="12" spans="1:15" x14ac:dyDescent="0.25">
      <c r="A12" s="297"/>
      <c r="B12" s="313"/>
      <c r="C12" s="350"/>
      <c r="D12" s="350"/>
      <c r="E12" s="100" t="s">
        <v>3</v>
      </c>
      <c r="F12" s="7">
        <v>3736.7000000000003</v>
      </c>
      <c r="G12" s="126">
        <v>6</v>
      </c>
      <c r="H12" s="150">
        <v>7</v>
      </c>
      <c r="I12" s="150">
        <v>8</v>
      </c>
      <c r="J12" s="45">
        <f t="shared" si="0"/>
        <v>22.420200000000001</v>
      </c>
      <c r="K12" s="45">
        <f t="shared" si="1"/>
        <v>26.1569</v>
      </c>
      <c r="L12" s="45">
        <f t="shared" si="2"/>
        <v>29.893600000000003</v>
      </c>
      <c r="M12" s="312"/>
      <c r="N12" s="354"/>
      <c r="O12" s="357"/>
    </row>
    <row r="13" spans="1:15" s="113" customFormat="1" ht="15" customHeight="1" x14ac:dyDescent="0.25">
      <c r="A13" s="359" t="s">
        <v>36</v>
      </c>
      <c r="B13" s="362" t="s">
        <v>98</v>
      </c>
      <c r="C13" s="362" t="s">
        <v>104</v>
      </c>
      <c r="D13" s="362" t="s">
        <v>105</v>
      </c>
      <c r="E13" s="123" t="s">
        <v>39</v>
      </c>
      <c r="F13" s="7">
        <v>418.00000000000006</v>
      </c>
      <c r="G13" s="148">
        <v>37</v>
      </c>
      <c r="H13" s="218">
        <v>48</v>
      </c>
      <c r="I13" s="148">
        <v>55</v>
      </c>
      <c r="J13" s="44">
        <f t="shared" si="0"/>
        <v>15.466000000000001</v>
      </c>
      <c r="K13" s="45">
        <f>F13*H13/1000</f>
        <v>20.064000000000004</v>
      </c>
      <c r="L13" s="45">
        <f>F13*I13/1000</f>
        <v>22.990000000000002</v>
      </c>
      <c r="M13" s="337">
        <f>SUM(J13:J15)</f>
        <v>30.412800000000004</v>
      </c>
      <c r="N13" s="351">
        <f>SUM(K13:K15)</f>
        <v>38.747500000000002</v>
      </c>
      <c r="O13" s="351">
        <f>SUM(L13:L15)</f>
        <v>45.410200000000003</v>
      </c>
    </row>
    <row r="14" spans="1:15" s="113" customFormat="1" x14ac:dyDescent="0.25">
      <c r="A14" s="360"/>
      <c r="B14" s="363"/>
      <c r="C14" s="363"/>
      <c r="D14" s="363"/>
      <c r="E14" s="123" t="s">
        <v>3</v>
      </c>
      <c r="F14" s="7">
        <v>3736.7000000000003</v>
      </c>
      <c r="G14" s="148">
        <v>4</v>
      </c>
      <c r="H14" s="218">
        <v>5</v>
      </c>
      <c r="I14" s="148">
        <v>6</v>
      </c>
      <c r="J14" s="44">
        <f t="shared" si="0"/>
        <v>14.946800000000001</v>
      </c>
      <c r="K14" s="45">
        <f>F14*H14/1000</f>
        <v>18.683499999999999</v>
      </c>
      <c r="L14" s="45">
        <f>F14*I14/1000</f>
        <v>22.420200000000001</v>
      </c>
      <c r="M14" s="338"/>
      <c r="N14" s="352"/>
      <c r="O14" s="352"/>
    </row>
    <row r="15" spans="1:15" s="113" customFormat="1" x14ac:dyDescent="0.25">
      <c r="A15" s="361"/>
      <c r="B15" s="364"/>
      <c r="C15" s="364"/>
      <c r="D15" s="364"/>
      <c r="E15" s="123" t="s">
        <v>30</v>
      </c>
      <c r="F15" s="7">
        <v>0</v>
      </c>
      <c r="G15" s="148">
        <v>73</v>
      </c>
      <c r="H15" s="218">
        <v>95</v>
      </c>
      <c r="I15" s="148">
        <v>110</v>
      </c>
      <c r="J15" s="44">
        <f t="shared" si="0"/>
        <v>0</v>
      </c>
      <c r="K15" s="45">
        <f t="shared" si="1"/>
        <v>0</v>
      </c>
      <c r="L15" s="45">
        <f t="shared" si="2"/>
        <v>0</v>
      </c>
      <c r="M15" s="339"/>
      <c r="N15" s="353"/>
      <c r="O15" s="353"/>
    </row>
    <row r="16" spans="1:15" s="113" customFormat="1" x14ac:dyDescent="0.25">
      <c r="A16" s="141" t="s">
        <v>110</v>
      </c>
      <c r="B16" s="261">
        <v>100</v>
      </c>
      <c r="C16" s="261">
        <v>100</v>
      </c>
      <c r="D16" s="261">
        <v>100</v>
      </c>
      <c r="E16" s="141" t="s">
        <v>111</v>
      </c>
      <c r="F16" s="261">
        <v>1420</v>
      </c>
      <c r="G16" s="261">
        <v>100</v>
      </c>
      <c r="H16" s="261">
        <v>100</v>
      </c>
      <c r="I16" s="261">
        <v>100</v>
      </c>
      <c r="J16" s="261">
        <f t="shared" si="0"/>
        <v>142</v>
      </c>
      <c r="K16" s="261">
        <f t="shared" si="1"/>
        <v>142</v>
      </c>
      <c r="L16" s="261">
        <f t="shared" si="2"/>
        <v>142</v>
      </c>
      <c r="M16" s="261">
        <f t="shared" ref="M16:O16" si="3">SUM(J16)</f>
        <v>142</v>
      </c>
      <c r="N16" s="261">
        <f t="shared" si="3"/>
        <v>142</v>
      </c>
      <c r="O16" s="261">
        <f t="shared" si="3"/>
        <v>142</v>
      </c>
    </row>
    <row r="17" spans="1:15" ht="18" customHeight="1" x14ac:dyDescent="0.25">
      <c r="A17" s="297" t="s">
        <v>45</v>
      </c>
      <c r="B17" s="299">
        <v>200</v>
      </c>
      <c r="C17" s="321">
        <v>200</v>
      </c>
      <c r="D17" s="321">
        <v>200</v>
      </c>
      <c r="E17" s="172" t="s">
        <v>75</v>
      </c>
      <c r="F17" s="171">
        <v>990.00000000000011</v>
      </c>
      <c r="G17" s="213">
        <v>24</v>
      </c>
      <c r="H17" s="218">
        <v>24</v>
      </c>
      <c r="I17" s="218">
        <v>24</v>
      </c>
      <c r="J17" s="229">
        <f t="shared" si="0"/>
        <v>23.760000000000005</v>
      </c>
      <c r="K17" s="229">
        <f>F17*H17/1000</f>
        <v>23.760000000000005</v>
      </c>
      <c r="L17" s="229">
        <f>F17*I17/1000</f>
        <v>23.760000000000005</v>
      </c>
      <c r="M17" s="322">
        <f>SUM(J17:J21)</f>
        <v>31.453500000000005</v>
      </c>
      <c r="N17" s="322">
        <f>SUM(K17:K21)</f>
        <v>31.453500000000005</v>
      </c>
      <c r="O17" s="305">
        <f>SUM(L17:L21)</f>
        <v>31.453500000000005</v>
      </c>
    </row>
    <row r="18" spans="1:15" x14ac:dyDescent="0.25">
      <c r="A18" s="334"/>
      <c r="B18" s="335"/>
      <c r="C18" s="321"/>
      <c r="D18" s="321"/>
      <c r="E18" s="125" t="s">
        <v>20</v>
      </c>
      <c r="F18" s="7">
        <v>650</v>
      </c>
      <c r="G18" s="148">
        <v>10</v>
      </c>
      <c r="H18" s="218">
        <v>10</v>
      </c>
      <c r="I18" s="218">
        <v>10</v>
      </c>
      <c r="J18" s="229">
        <f t="shared" si="0"/>
        <v>6.5</v>
      </c>
      <c r="K18" s="229">
        <f t="shared" ref="K18:K21" si="4">F18*H18/1000</f>
        <v>6.5</v>
      </c>
      <c r="L18" s="229">
        <f t="shared" ref="L18:L21" si="5">F18*I18/1000</f>
        <v>6.5</v>
      </c>
      <c r="M18" s="323"/>
      <c r="N18" s="323"/>
      <c r="O18" s="305"/>
    </row>
    <row r="19" spans="1:15" s="113" customFormat="1" x14ac:dyDescent="0.25">
      <c r="A19" s="334"/>
      <c r="B19" s="335"/>
      <c r="C19" s="321"/>
      <c r="D19" s="321"/>
      <c r="E19" s="125" t="s">
        <v>76</v>
      </c>
      <c r="F19" s="171">
        <v>3080.0000000000005</v>
      </c>
      <c r="G19" s="148">
        <v>0.2</v>
      </c>
      <c r="H19" s="218">
        <v>0.2</v>
      </c>
      <c r="I19" s="218">
        <v>0.2</v>
      </c>
      <c r="J19" s="229">
        <f t="shared" si="0"/>
        <v>0.6160000000000001</v>
      </c>
      <c r="K19" s="229">
        <f t="shared" si="4"/>
        <v>0.6160000000000001</v>
      </c>
      <c r="L19" s="229">
        <f t="shared" si="5"/>
        <v>0.6160000000000001</v>
      </c>
      <c r="M19" s="323"/>
      <c r="N19" s="323"/>
      <c r="O19" s="305"/>
    </row>
    <row r="20" spans="1:15" s="113" customFormat="1" x14ac:dyDescent="0.25">
      <c r="A20" s="334"/>
      <c r="B20" s="335"/>
      <c r="C20" s="321"/>
      <c r="D20" s="321"/>
      <c r="E20" s="125" t="s">
        <v>19</v>
      </c>
      <c r="F20" s="7">
        <v>0</v>
      </c>
      <c r="G20" s="148">
        <v>190</v>
      </c>
      <c r="H20" s="218">
        <v>190</v>
      </c>
      <c r="I20" s="218">
        <v>190</v>
      </c>
      <c r="J20" s="229">
        <f t="shared" si="0"/>
        <v>0</v>
      </c>
      <c r="K20" s="229">
        <f t="shared" si="4"/>
        <v>0</v>
      </c>
      <c r="L20" s="229">
        <f t="shared" si="5"/>
        <v>0</v>
      </c>
      <c r="M20" s="323"/>
      <c r="N20" s="323"/>
      <c r="O20" s="305"/>
    </row>
    <row r="21" spans="1:15" s="113" customFormat="1" x14ac:dyDescent="0.25">
      <c r="A21" s="334"/>
      <c r="B21" s="300"/>
      <c r="C21" s="321"/>
      <c r="D21" s="321"/>
      <c r="E21" s="172" t="s">
        <v>56</v>
      </c>
      <c r="F21" s="171">
        <v>8250</v>
      </c>
      <c r="G21" s="148">
        <v>7.0000000000000007E-2</v>
      </c>
      <c r="H21" s="218">
        <v>7.0000000000000007E-2</v>
      </c>
      <c r="I21" s="218">
        <v>7.0000000000000007E-2</v>
      </c>
      <c r="J21" s="229">
        <f t="shared" si="0"/>
        <v>0.57750000000000001</v>
      </c>
      <c r="K21" s="229">
        <f t="shared" si="4"/>
        <v>0.57750000000000001</v>
      </c>
      <c r="L21" s="229">
        <f t="shared" si="5"/>
        <v>0.57750000000000001</v>
      </c>
      <c r="M21" s="324"/>
      <c r="N21" s="323"/>
      <c r="O21" s="305"/>
    </row>
    <row r="22" spans="1:15" x14ac:dyDescent="0.25">
      <c r="A22" s="26" t="s">
        <v>6</v>
      </c>
      <c r="B22" s="27">
        <v>20</v>
      </c>
      <c r="C22" s="27">
        <v>35</v>
      </c>
      <c r="D22" s="27">
        <v>40</v>
      </c>
      <c r="E22" s="28" t="s">
        <v>7</v>
      </c>
      <c r="F22" s="11">
        <v>424.6</v>
      </c>
      <c r="G22" s="126">
        <v>20</v>
      </c>
      <c r="H22" s="126">
        <v>35</v>
      </c>
      <c r="I22" s="126">
        <v>40</v>
      </c>
      <c r="J22" s="194">
        <f>F22*G22/1000</f>
        <v>8.4920000000000009</v>
      </c>
      <c r="K22" s="194">
        <f>F22*H22/1000</f>
        <v>14.861000000000001</v>
      </c>
      <c r="L22" s="194">
        <f>F22*I22/1000</f>
        <v>16.984000000000002</v>
      </c>
      <c r="M22" s="230">
        <f>SUM(J22:J22)</f>
        <v>8.4920000000000009</v>
      </c>
      <c r="N22" s="194">
        <f>SUM(K22)</f>
        <v>14.861000000000001</v>
      </c>
      <c r="O22" s="194">
        <f>SUM(L22)</f>
        <v>16.984000000000002</v>
      </c>
    </row>
    <row r="23" spans="1:15" x14ac:dyDescent="0.25">
      <c r="A23" s="138" t="s">
        <v>8</v>
      </c>
      <c r="B23" s="131"/>
      <c r="C23" s="131"/>
      <c r="D23" s="131"/>
      <c r="E23" s="131"/>
      <c r="F23" s="233"/>
      <c r="G23" s="33"/>
      <c r="H23" s="33"/>
      <c r="I23" s="33"/>
      <c r="J23" s="131"/>
      <c r="K23" s="131"/>
      <c r="L23" s="131"/>
      <c r="M23" s="122"/>
      <c r="N23" s="103"/>
      <c r="O23" s="103"/>
    </row>
    <row r="24" spans="1:15" x14ac:dyDescent="0.25">
      <c r="A24" s="348"/>
      <c r="B24" s="348"/>
      <c r="C24" s="348"/>
      <c r="D24" s="348"/>
      <c r="E24" s="348"/>
      <c r="F24" s="348"/>
      <c r="G24" s="348"/>
      <c r="H24" s="348"/>
      <c r="I24" s="348"/>
      <c r="J24" s="348"/>
      <c r="K24" s="348"/>
      <c r="L24" s="348"/>
      <c r="M24" s="348"/>
      <c r="N24" s="103"/>
      <c r="O24" s="103"/>
    </row>
    <row r="25" spans="1:15" ht="15" customHeight="1" x14ac:dyDescent="0.25">
      <c r="A25" s="349" t="s">
        <v>78</v>
      </c>
      <c r="B25" s="349"/>
      <c r="C25" s="349"/>
      <c r="D25" s="349"/>
      <c r="E25" s="349"/>
      <c r="F25" s="349"/>
      <c r="G25" s="349"/>
      <c r="H25" s="349"/>
      <c r="I25" s="349"/>
      <c r="J25" s="349"/>
      <c r="K25" s="129"/>
      <c r="L25" s="129"/>
      <c r="M25" s="16">
        <f>SUM(M7:M22)</f>
        <v>521.01499999999999</v>
      </c>
      <c r="N25" s="237">
        <f>SUM(N7:N22)</f>
        <v>581.27629999999999</v>
      </c>
      <c r="O25" s="237">
        <f>SUM(O7:O22)</f>
        <v>632.46040000000005</v>
      </c>
    </row>
    <row r="26" spans="1:15" ht="15" customHeight="1" x14ac:dyDescent="0.25">
      <c r="A26" s="358" t="s">
        <v>77</v>
      </c>
      <c r="B26" s="358"/>
      <c r="C26" s="358"/>
      <c r="D26" s="358"/>
      <c r="E26" s="358"/>
      <c r="F26" s="358"/>
      <c r="G26" s="358"/>
      <c r="H26" s="358"/>
      <c r="I26" s="358"/>
      <c r="J26" s="358"/>
      <c r="K26" s="130"/>
      <c r="L26" s="130"/>
      <c r="M26" s="17">
        <f>M25*1.12</f>
        <v>583.53680000000008</v>
      </c>
      <c r="N26" s="119">
        <f>N25*1.12</f>
        <v>651.0294560000001</v>
      </c>
      <c r="O26" s="119">
        <f>O25*1.12</f>
        <v>708.35564800000009</v>
      </c>
    </row>
    <row r="27" spans="1:15" x14ac:dyDescent="0.25">
      <c r="A27" s="349" t="s">
        <v>87</v>
      </c>
      <c r="B27" s="349"/>
      <c r="C27" s="349"/>
      <c r="D27" s="349"/>
      <c r="E27" s="349"/>
      <c r="F27" s="349"/>
      <c r="G27" s="349"/>
      <c r="H27" s="349"/>
      <c r="I27" s="349"/>
      <c r="J27" s="349"/>
      <c r="K27" s="129"/>
      <c r="L27" s="129"/>
      <c r="M27" s="98">
        <f>('1-1'!M25+'1-2'!M21+'1-3'!M28+'1-4'!M21+'1-5'!M25)/5</f>
        <v>490.10624000000007</v>
      </c>
      <c r="N27" s="98">
        <f>('1-1'!N25+'1-2'!N21+'1-3'!N28+'1-4'!N21+'1-5'!N25)/5</f>
        <v>594.59154000000001</v>
      </c>
      <c r="O27" s="98">
        <f>('1-1'!O25+'1-2'!O21+'1-3'!O28+'1-4'!O21+'1-5'!O25)/5</f>
        <v>650.50526000000013</v>
      </c>
    </row>
    <row r="28" spans="1:15" x14ac:dyDescent="0.25">
      <c r="A28" s="358" t="s">
        <v>89</v>
      </c>
      <c r="B28" s="358"/>
      <c r="C28" s="358"/>
      <c r="D28" s="358"/>
      <c r="E28" s="358"/>
      <c r="F28" s="358"/>
      <c r="G28" s="358"/>
      <c r="H28" s="358"/>
      <c r="I28" s="358"/>
      <c r="J28" s="358"/>
      <c r="K28" s="130"/>
      <c r="L28" s="130"/>
      <c r="M28" s="102">
        <f>M27*1.12</f>
        <v>548.91898880000008</v>
      </c>
      <c r="N28" s="102">
        <f>N27*1.12</f>
        <v>665.94252480000011</v>
      </c>
      <c r="O28" s="102">
        <f t="shared" ref="O28" si="6">O27*1.12</f>
        <v>728.56589120000024</v>
      </c>
    </row>
    <row r="29" spans="1:15" x14ac:dyDescent="0.25">
      <c r="F29" s="1"/>
    </row>
    <row r="30" spans="1:15" ht="23.25" x14ac:dyDescent="0.35">
      <c r="A30" s="116"/>
      <c r="B30" s="116"/>
      <c r="C30" s="116"/>
      <c r="D30" s="116"/>
      <c r="E30" s="117"/>
      <c r="F30" s="1"/>
    </row>
    <row r="31" spans="1:15" ht="23.25" x14ac:dyDescent="0.35">
      <c r="A31" s="116"/>
      <c r="B31" s="116"/>
      <c r="C31" s="116"/>
      <c r="D31" s="116"/>
      <c r="E31" s="117"/>
    </row>
  </sheetData>
  <mergeCells count="33">
    <mergeCell ref="A5:A6"/>
    <mergeCell ref="E5:E6"/>
    <mergeCell ref="F5:F6"/>
    <mergeCell ref="B5:D5"/>
    <mergeCell ref="A28:J28"/>
    <mergeCell ref="A25:J25"/>
    <mergeCell ref="A26:J26"/>
    <mergeCell ref="A7:A12"/>
    <mergeCell ref="B7:B12"/>
    <mergeCell ref="A24:M24"/>
    <mergeCell ref="M7:M12"/>
    <mergeCell ref="A13:A15"/>
    <mergeCell ref="B13:B15"/>
    <mergeCell ref="M13:M15"/>
    <mergeCell ref="C13:C15"/>
    <mergeCell ref="D13:D15"/>
    <mergeCell ref="N17:N21"/>
    <mergeCell ref="O17:O21"/>
    <mergeCell ref="N7:N12"/>
    <mergeCell ref="O7:O12"/>
    <mergeCell ref="A17:A21"/>
    <mergeCell ref="B17:B21"/>
    <mergeCell ref="C17:C21"/>
    <mergeCell ref="J5:L5"/>
    <mergeCell ref="G5:I5"/>
    <mergeCell ref="M5:O5"/>
    <mergeCell ref="N13:N15"/>
    <mergeCell ref="O13:O15"/>
    <mergeCell ref="D17:D21"/>
    <mergeCell ref="D7:D12"/>
    <mergeCell ref="M17:M21"/>
    <mergeCell ref="A27:J27"/>
    <mergeCell ref="C7:C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J19"/>
  <sheetViews>
    <sheetView view="pageBreakPreview" zoomScale="90" zoomScaleNormal="100" zoomScaleSheetLayoutView="90" workbookViewId="0">
      <selection activeCell="E31" sqref="E31"/>
    </sheetView>
  </sheetViews>
  <sheetFormatPr defaultRowHeight="15" x14ac:dyDescent="0.25"/>
  <cols>
    <col min="1" max="1" width="25.85546875" style="43" customWidth="1"/>
    <col min="2" max="2" width="10.140625" style="1" customWidth="1"/>
    <col min="3" max="4" width="10.140625" style="113" customWidth="1"/>
    <col min="5" max="5" width="25.140625" style="1" customWidth="1"/>
    <col min="6" max="6" width="8.140625" style="2" customWidth="1"/>
    <col min="7" max="7" width="9.28515625" style="1" bestFit="1" customWidth="1"/>
    <col min="8" max="9" width="9.28515625" style="113" customWidth="1"/>
    <col min="10" max="10" width="9.28515625" style="1" bestFit="1" customWidth="1"/>
    <col min="11" max="12" width="9.28515625" style="113" customWidth="1"/>
    <col min="13" max="13" width="10.140625" style="1" customWidth="1"/>
    <col min="14" max="15" width="10" style="1" customWidth="1"/>
    <col min="16" max="16384" width="9.140625" style="1"/>
  </cols>
  <sheetData>
    <row r="3" spans="1:36" x14ac:dyDescent="0.25">
      <c r="A3" s="40" t="s">
        <v>42</v>
      </c>
    </row>
    <row r="5" spans="1:36" ht="28.5" customHeight="1" x14ac:dyDescent="0.25">
      <c r="A5" s="284" t="s">
        <v>9</v>
      </c>
      <c r="B5" s="285" t="s">
        <v>10</v>
      </c>
      <c r="C5" s="286"/>
      <c r="D5" s="287"/>
      <c r="E5" s="288" t="s">
        <v>11</v>
      </c>
      <c r="F5" s="290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36" ht="28.5" x14ac:dyDescent="0.25">
      <c r="A6" s="284"/>
      <c r="B6" s="4" t="s">
        <v>0</v>
      </c>
      <c r="C6" s="124" t="s">
        <v>99</v>
      </c>
      <c r="D6" s="124" t="s">
        <v>100</v>
      </c>
      <c r="E6" s="289"/>
      <c r="F6" s="291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36" ht="17.25" customHeight="1" x14ac:dyDescent="0.25">
      <c r="A7" s="345" t="s">
        <v>97</v>
      </c>
      <c r="B7" s="313" t="s">
        <v>38</v>
      </c>
      <c r="C7" s="362" t="s">
        <v>106</v>
      </c>
      <c r="D7" s="362" t="s">
        <v>98</v>
      </c>
      <c r="E7" s="75" t="s">
        <v>92</v>
      </c>
      <c r="F7" s="14">
        <v>3520.0000000000005</v>
      </c>
      <c r="G7" s="76">
        <v>128</v>
      </c>
      <c r="H7" s="239">
        <v>171</v>
      </c>
      <c r="I7" s="76">
        <v>214</v>
      </c>
      <c r="J7" s="10">
        <f t="shared" ref="J7:J13" si="0">F7*G7/1000</f>
        <v>450.56000000000006</v>
      </c>
      <c r="K7" s="10">
        <f>F7*H7/1000</f>
        <v>601.92000000000007</v>
      </c>
      <c r="L7" s="10">
        <f>F7*I7/1000</f>
        <v>753.28000000000009</v>
      </c>
      <c r="M7" s="337">
        <f>SUM(J7:J11)</f>
        <v>480.20390000000003</v>
      </c>
      <c r="N7" s="351">
        <f>SUM(K7:K11)</f>
        <v>641.91270000000009</v>
      </c>
      <c r="O7" s="351">
        <f>SUM(L7:L11)</f>
        <v>803.20899999999995</v>
      </c>
    </row>
    <row r="8" spans="1:36" x14ac:dyDescent="0.25">
      <c r="A8" s="345"/>
      <c r="B8" s="313"/>
      <c r="C8" s="363"/>
      <c r="D8" s="363"/>
      <c r="E8" s="77" t="s">
        <v>4</v>
      </c>
      <c r="F8" s="7">
        <v>966.90000000000009</v>
      </c>
      <c r="G8" s="36">
        <v>6</v>
      </c>
      <c r="H8" s="35">
        <v>8</v>
      </c>
      <c r="I8" s="36">
        <v>10</v>
      </c>
      <c r="J8" s="10">
        <f t="shared" si="0"/>
        <v>5.8014000000000001</v>
      </c>
      <c r="K8" s="10">
        <f t="shared" ref="K8:K11" si="1">F8*H8/1000</f>
        <v>7.7352000000000007</v>
      </c>
      <c r="L8" s="10">
        <f t="shared" ref="L8:L11" si="2">F8*I8/1000</f>
        <v>9.6690000000000005</v>
      </c>
      <c r="M8" s="338"/>
      <c r="N8" s="352"/>
      <c r="O8" s="352"/>
    </row>
    <row r="9" spans="1:36" x14ac:dyDescent="0.25">
      <c r="A9" s="345"/>
      <c r="B9" s="313"/>
      <c r="C9" s="363"/>
      <c r="D9" s="363"/>
      <c r="E9" s="77" t="s">
        <v>2</v>
      </c>
      <c r="F9" s="7">
        <v>220</v>
      </c>
      <c r="G9" s="36">
        <v>22</v>
      </c>
      <c r="H9" s="35">
        <v>29</v>
      </c>
      <c r="I9" s="36">
        <v>36</v>
      </c>
      <c r="J9" s="10">
        <f t="shared" si="0"/>
        <v>4.84</v>
      </c>
      <c r="K9" s="10">
        <f t="shared" si="1"/>
        <v>6.38</v>
      </c>
      <c r="L9" s="10">
        <f t="shared" si="2"/>
        <v>7.92</v>
      </c>
      <c r="M9" s="338"/>
      <c r="N9" s="352"/>
      <c r="O9" s="352"/>
    </row>
    <row r="10" spans="1:36" x14ac:dyDescent="0.25">
      <c r="A10" s="345"/>
      <c r="B10" s="313"/>
      <c r="C10" s="363"/>
      <c r="D10" s="363"/>
      <c r="E10" s="77" t="s">
        <v>21</v>
      </c>
      <c r="F10" s="7">
        <v>1210</v>
      </c>
      <c r="G10" s="36">
        <v>14</v>
      </c>
      <c r="H10" s="35">
        <v>19</v>
      </c>
      <c r="I10" s="36">
        <v>24</v>
      </c>
      <c r="J10" s="10">
        <f t="shared" si="0"/>
        <v>16.940000000000001</v>
      </c>
      <c r="K10" s="10">
        <f t="shared" si="1"/>
        <v>22.99</v>
      </c>
      <c r="L10" s="10">
        <f t="shared" si="2"/>
        <v>29.04</v>
      </c>
      <c r="M10" s="338"/>
      <c r="N10" s="352"/>
      <c r="O10" s="352"/>
    </row>
    <row r="11" spans="1:36" x14ac:dyDescent="0.25">
      <c r="A11" s="345"/>
      <c r="B11" s="313"/>
      <c r="C11" s="364"/>
      <c r="D11" s="364"/>
      <c r="E11" s="77" t="s">
        <v>46</v>
      </c>
      <c r="F11" s="7">
        <v>412.50000000000006</v>
      </c>
      <c r="G11" s="36">
        <v>5</v>
      </c>
      <c r="H11" s="35">
        <v>7</v>
      </c>
      <c r="I11" s="36">
        <v>8</v>
      </c>
      <c r="J11" s="10">
        <f t="shared" si="0"/>
        <v>2.0625000000000004</v>
      </c>
      <c r="K11" s="10">
        <f t="shared" si="1"/>
        <v>2.8875000000000006</v>
      </c>
      <c r="L11" s="10">
        <f t="shared" si="2"/>
        <v>3.3000000000000003</v>
      </c>
      <c r="M11" s="339"/>
      <c r="N11" s="353"/>
      <c r="O11" s="353"/>
    </row>
    <row r="12" spans="1:36" x14ac:dyDescent="0.25">
      <c r="A12" s="365" t="s">
        <v>37</v>
      </c>
      <c r="B12" s="315">
        <v>100</v>
      </c>
      <c r="C12" s="309">
        <v>130</v>
      </c>
      <c r="D12" s="309">
        <v>150</v>
      </c>
      <c r="E12" s="172" t="s">
        <v>69</v>
      </c>
      <c r="F12" s="174">
        <v>621.5</v>
      </c>
      <c r="G12" s="173">
        <v>36</v>
      </c>
      <c r="H12" s="166">
        <v>47</v>
      </c>
      <c r="I12" s="166">
        <v>54</v>
      </c>
      <c r="J12" s="10">
        <f t="shared" si="0"/>
        <v>22.373999999999999</v>
      </c>
      <c r="K12" s="10">
        <f>F12*H12/1000</f>
        <v>29.2105</v>
      </c>
      <c r="L12" s="10">
        <f>F12*I12/1000</f>
        <v>33.561</v>
      </c>
      <c r="M12" s="309">
        <f>SUM(J12:J13)</f>
        <v>67.214399999999998</v>
      </c>
      <c r="N12" s="309">
        <f>SUM(K12:K13)</f>
        <v>88.997700000000009</v>
      </c>
      <c r="O12" s="309">
        <f>SUM(L12:L13)</f>
        <v>100.82160000000002</v>
      </c>
    </row>
    <row r="13" spans="1:36" s="113" customFormat="1" x14ac:dyDescent="0.25">
      <c r="A13" s="366"/>
      <c r="B13" s="316"/>
      <c r="C13" s="309"/>
      <c r="D13" s="309"/>
      <c r="E13" s="172" t="s">
        <v>3</v>
      </c>
      <c r="F13" s="174">
        <v>3736.7000000000003</v>
      </c>
      <c r="G13" s="173">
        <v>12</v>
      </c>
      <c r="H13" s="166">
        <v>16</v>
      </c>
      <c r="I13" s="166">
        <v>18</v>
      </c>
      <c r="J13" s="10">
        <f t="shared" si="0"/>
        <v>44.840400000000002</v>
      </c>
      <c r="K13" s="10">
        <f>F13*H13/1000</f>
        <v>59.787200000000006</v>
      </c>
      <c r="L13" s="10">
        <f>F13*I13/1000</f>
        <v>67.260600000000011</v>
      </c>
      <c r="M13" s="309"/>
      <c r="N13" s="309"/>
      <c r="O13" s="309"/>
    </row>
    <row r="14" spans="1:36" s="24" customFormat="1" x14ac:dyDescent="0.25">
      <c r="A14" s="125" t="s">
        <v>109</v>
      </c>
      <c r="B14" s="140">
        <v>200</v>
      </c>
      <c r="C14" s="182">
        <v>200</v>
      </c>
      <c r="D14" s="182">
        <v>200</v>
      </c>
      <c r="E14" s="172" t="s">
        <v>82</v>
      </c>
      <c r="F14" s="171">
        <v>650</v>
      </c>
      <c r="G14" s="9">
        <v>200</v>
      </c>
      <c r="H14" s="9">
        <v>200</v>
      </c>
      <c r="I14" s="9">
        <v>200</v>
      </c>
      <c r="J14" s="11">
        <f t="shared" ref="J14" si="3">F14*G14/1000</f>
        <v>130</v>
      </c>
      <c r="K14" s="11">
        <f>F14*H14/1000</f>
        <v>130</v>
      </c>
      <c r="L14" s="11">
        <f>F14*I14/1000</f>
        <v>130</v>
      </c>
      <c r="M14" s="193">
        <f t="shared" ref="M14" si="4">SUM(J14)</f>
        <v>130</v>
      </c>
      <c r="N14" s="194">
        <f>SUM(K14)</f>
        <v>130</v>
      </c>
      <c r="O14" s="194">
        <f>SUM(L14)</f>
        <v>130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4.45" customHeight="1" x14ac:dyDescent="0.25">
      <c r="A15" s="26" t="s">
        <v>6</v>
      </c>
      <c r="B15" s="27">
        <v>20</v>
      </c>
      <c r="C15" s="27">
        <v>35</v>
      </c>
      <c r="D15" s="27">
        <v>40</v>
      </c>
      <c r="E15" s="28" t="s">
        <v>7</v>
      </c>
      <c r="F15" s="11">
        <v>424.6</v>
      </c>
      <c r="G15" s="126">
        <v>20</v>
      </c>
      <c r="H15" s="126">
        <v>35</v>
      </c>
      <c r="I15" s="126">
        <v>40</v>
      </c>
      <c r="J15" s="194">
        <f>F15*G15/1000</f>
        <v>8.4920000000000009</v>
      </c>
      <c r="K15" s="194">
        <f>F15*H15/1000</f>
        <v>14.861000000000001</v>
      </c>
      <c r="L15" s="194">
        <f>F15*I15/1000</f>
        <v>16.984000000000002</v>
      </c>
      <c r="M15" s="230">
        <f>SUM(J15:J15)</f>
        <v>8.4920000000000009</v>
      </c>
      <c r="N15" s="194">
        <f>SUM(K15)</f>
        <v>14.861000000000001</v>
      </c>
      <c r="O15" s="194">
        <f>SUM(L15)</f>
        <v>16.984000000000002</v>
      </c>
    </row>
    <row r="16" spans="1:36" x14ac:dyDescent="0.25">
      <c r="A16" s="369" t="s">
        <v>8</v>
      </c>
      <c r="B16" s="370"/>
      <c r="C16" s="370"/>
      <c r="D16" s="370"/>
      <c r="E16" s="370"/>
      <c r="F16" s="370"/>
      <c r="G16" s="97"/>
      <c r="H16" s="97"/>
      <c r="I16" s="97"/>
      <c r="J16" s="371"/>
      <c r="K16" s="371"/>
      <c r="L16" s="371"/>
      <c r="M16" s="372"/>
      <c r="N16" s="236"/>
      <c r="O16" s="236"/>
    </row>
    <row r="17" spans="1:15" x14ac:dyDescent="0.2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103"/>
      <c r="O17" s="103"/>
    </row>
    <row r="18" spans="1:15" x14ac:dyDescent="0.25">
      <c r="A18" s="349" t="s">
        <v>78</v>
      </c>
      <c r="B18" s="349"/>
      <c r="C18" s="349"/>
      <c r="D18" s="349"/>
      <c r="E18" s="349"/>
      <c r="F18" s="349"/>
      <c r="G18" s="349"/>
      <c r="H18" s="349"/>
      <c r="I18" s="349"/>
      <c r="J18" s="349"/>
      <c r="K18" s="129"/>
      <c r="L18" s="129"/>
      <c r="M18" s="16">
        <f>SUM(M7:M15)</f>
        <v>685.91030000000001</v>
      </c>
      <c r="N18" s="237">
        <f>SUM(N7:N15)</f>
        <v>875.77140000000009</v>
      </c>
      <c r="O18" s="237">
        <f>SUM(O7:O15)</f>
        <v>1051.0146</v>
      </c>
    </row>
    <row r="19" spans="1:15" x14ac:dyDescent="0.25">
      <c r="A19" s="367" t="s">
        <v>79</v>
      </c>
      <c r="B19" s="367"/>
      <c r="C19" s="367"/>
      <c r="D19" s="367"/>
      <c r="E19" s="367"/>
      <c r="F19" s="367"/>
      <c r="G19" s="367"/>
      <c r="H19" s="367"/>
      <c r="I19" s="367"/>
      <c r="J19" s="367"/>
      <c r="K19" s="149"/>
      <c r="L19" s="149"/>
      <c r="M19" s="42">
        <f>M18*1.12</f>
        <v>768.21953600000006</v>
      </c>
      <c r="N19" s="42">
        <f t="shared" ref="N19:O19" si="5">N18*1.12</f>
        <v>980.86396800000023</v>
      </c>
      <c r="O19" s="42">
        <f t="shared" si="5"/>
        <v>1177.136352</v>
      </c>
    </row>
  </sheetData>
  <mergeCells count="26">
    <mergeCell ref="M5:O5"/>
    <mergeCell ref="J5:L5"/>
    <mergeCell ref="E5:E6"/>
    <mergeCell ref="F5:F6"/>
    <mergeCell ref="A5:A6"/>
    <mergeCell ref="B5:D5"/>
    <mergeCell ref="G5:I5"/>
    <mergeCell ref="A19:J19"/>
    <mergeCell ref="A17:M17"/>
    <mergeCell ref="A18:J18"/>
    <mergeCell ref="A16:F16"/>
    <mergeCell ref="J16:M16"/>
    <mergeCell ref="N7:N11"/>
    <mergeCell ref="O7:O11"/>
    <mergeCell ref="A12:A13"/>
    <mergeCell ref="B12:B13"/>
    <mergeCell ref="C12:C13"/>
    <mergeCell ref="D12:D13"/>
    <mergeCell ref="M12:M13"/>
    <mergeCell ref="N12:N13"/>
    <mergeCell ref="O12:O13"/>
    <mergeCell ref="A7:A11"/>
    <mergeCell ref="B7:B11"/>
    <mergeCell ref="C7:C11"/>
    <mergeCell ref="D7:D11"/>
    <mergeCell ref="M7:M1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20"/>
  <sheetViews>
    <sheetView view="pageBreakPreview" zoomScale="90" zoomScaleNormal="100" zoomScaleSheetLayoutView="90" workbookViewId="0">
      <selection activeCell="E31" sqref="E31"/>
    </sheetView>
  </sheetViews>
  <sheetFormatPr defaultRowHeight="15" x14ac:dyDescent="0.25"/>
  <cols>
    <col min="1" max="1" width="24" style="43" customWidth="1"/>
    <col min="2" max="2" width="9" style="1" customWidth="1"/>
    <col min="3" max="3" width="9.42578125" style="113" customWidth="1"/>
    <col min="4" max="4" width="9.5703125" style="113" customWidth="1"/>
    <col min="5" max="5" width="23.85546875" style="1" customWidth="1"/>
    <col min="6" max="6" width="10.85546875" style="2" customWidth="1"/>
    <col min="7" max="7" width="9.42578125" style="1" customWidth="1"/>
    <col min="8" max="9" width="9.42578125" style="113" customWidth="1"/>
    <col min="10" max="10" width="9.28515625" style="1" bestFit="1" customWidth="1"/>
    <col min="11" max="12" width="9.28515625" style="113" customWidth="1"/>
    <col min="13" max="13" width="12.85546875" style="1" bestFit="1" customWidth="1"/>
    <col min="14" max="14" width="9.42578125" style="1" customWidth="1"/>
    <col min="15" max="15" width="9.7109375" style="1" customWidth="1"/>
    <col min="16" max="16384" width="9.140625" style="1"/>
  </cols>
  <sheetData>
    <row r="3" spans="1:15" x14ac:dyDescent="0.25">
      <c r="A3" s="40" t="s">
        <v>58</v>
      </c>
    </row>
    <row r="5" spans="1:15" ht="42.75" customHeight="1" x14ac:dyDescent="0.25">
      <c r="A5" s="284" t="s">
        <v>9</v>
      </c>
      <c r="B5" s="292" t="s">
        <v>10</v>
      </c>
      <c r="C5" s="293"/>
      <c r="D5" s="294"/>
      <c r="E5" s="284" t="s">
        <v>11</v>
      </c>
      <c r="F5" s="328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29.25" customHeight="1" x14ac:dyDescent="0.25">
      <c r="A6" s="373"/>
      <c r="B6" s="4" t="s">
        <v>0</v>
      </c>
      <c r="C6" s="124" t="s">
        <v>99</v>
      </c>
      <c r="D6" s="124" t="s">
        <v>100</v>
      </c>
      <c r="E6" s="373"/>
      <c r="F6" s="374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15" x14ac:dyDescent="0.25">
      <c r="A7" s="345" t="s">
        <v>40</v>
      </c>
      <c r="B7" s="375" t="s">
        <v>33</v>
      </c>
      <c r="C7" s="375" t="s">
        <v>33</v>
      </c>
      <c r="D7" s="375" t="s">
        <v>33</v>
      </c>
      <c r="E7" s="265" t="s">
        <v>92</v>
      </c>
      <c r="F7" s="56">
        <v>3520.0000000000005</v>
      </c>
      <c r="G7" s="135">
        <v>107</v>
      </c>
      <c r="H7" s="128">
        <v>107</v>
      </c>
      <c r="I7" s="128">
        <v>107</v>
      </c>
      <c r="J7" s="121">
        <f t="shared" ref="J7:J12" si="0">F7*G7/1000</f>
        <v>376.64000000000004</v>
      </c>
      <c r="K7" s="121">
        <f>F7*H7/1000</f>
        <v>376.64000000000004</v>
      </c>
      <c r="L7" s="121">
        <f>F7*I7/1000</f>
        <v>376.64000000000004</v>
      </c>
      <c r="M7" s="376">
        <f>SUM(J7:J12)</f>
        <v>418.28710000000012</v>
      </c>
      <c r="N7" s="351">
        <f>SUM(K7:K12)</f>
        <v>418.28710000000012</v>
      </c>
      <c r="O7" s="351">
        <f>SUM(L7:L12)</f>
        <v>418.28710000000012</v>
      </c>
    </row>
    <row r="8" spans="1:15" x14ac:dyDescent="0.25">
      <c r="A8" s="345"/>
      <c r="B8" s="375"/>
      <c r="C8" s="375"/>
      <c r="D8" s="375"/>
      <c r="E8" s="265" t="s">
        <v>4</v>
      </c>
      <c r="F8" s="25">
        <v>966.90000000000009</v>
      </c>
      <c r="G8" s="46">
        <v>8</v>
      </c>
      <c r="H8" s="128">
        <v>8</v>
      </c>
      <c r="I8" s="128">
        <v>8</v>
      </c>
      <c r="J8" s="121">
        <f t="shared" si="0"/>
        <v>7.7352000000000007</v>
      </c>
      <c r="K8" s="121">
        <f t="shared" ref="K8:K12" si="1">F8*H8/1000</f>
        <v>7.7352000000000007</v>
      </c>
      <c r="L8" s="121">
        <f t="shared" ref="L8:L12" si="2">F8*I8/1000</f>
        <v>7.7352000000000007</v>
      </c>
      <c r="M8" s="377"/>
      <c r="N8" s="352"/>
      <c r="O8" s="352"/>
    </row>
    <row r="9" spans="1:15" s="113" customFormat="1" x14ac:dyDescent="0.25">
      <c r="A9" s="345"/>
      <c r="B9" s="375"/>
      <c r="C9" s="375"/>
      <c r="D9" s="375"/>
      <c r="E9" s="265" t="s">
        <v>73</v>
      </c>
      <c r="F9" s="25">
        <v>205.70000000000002</v>
      </c>
      <c r="G9" s="46">
        <v>120</v>
      </c>
      <c r="H9" s="128">
        <v>120</v>
      </c>
      <c r="I9" s="128">
        <v>120</v>
      </c>
      <c r="J9" s="121">
        <f t="shared" si="0"/>
        <v>24.684000000000005</v>
      </c>
      <c r="K9" s="121">
        <f t="shared" si="1"/>
        <v>24.684000000000005</v>
      </c>
      <c r="L9" s="121">
        <f t="shared" si="2"/>
        <v>24.684000000000005</v>
      </c>
      <c r="M9" s="377"/>
      <c r="N9" s="352"/>
      <c r="O9" s="352"/>
    </row>
    <row r="10" spans="1:15" s="113" customFormat="1" x14ac:dyDescent="0.25">
      <c r="A10" s="345"/>
      <c r="B10" s="375"/>
      <c r="C10" s="375"/>
      <c r="D10" s="375"/>
      <c r="E10" s="265" t="s">
        <v>22</v>
      </c>
      <c r="F10" s="25">
        <v>232.10000000000002</v>
      </c>
      <c r="G10" s="46">
        <v>24</v>
      </c>
      <c r="H10" s="128">
        <v>24</v>
      </c>
      <c r="I10" s="128">
        <v>24</v>
      </c>
      <c r="J10" s="121">
        <f t="shared" si="0"/>
        <v>5.5704000000000002</v>
      </c>
      <c r="K10" s="121">
        <f t="shared" si="1"/>
        <v>5.5704000000000002</v>
      </c>
      <c r="L10" s="121">
        <f t="shared" si="2"/>
        <v>5.5704000000000002</v>
      </c>
      <c r="M10" s="377"/>
      <c r="N10" s="352"/>
      <c r="O10" s="352"/>
    </row>
    <row r="11" spans="1:15" s="113" customFormat="1" x14ac:dyDescent="0.25">
      <c r="A11" s="345"/>
      <c r="B11" s="375"/>
      <c r="C11" s="375"/>
      <c r="D11" s="375"/>
      <c r="E11" s="265" t="s">
        <v>2</v>
      </c>
      <c r="F11" s="25">
        <v>220</v>
      </c>
      <c r="G11" s="46">
        <v>11</v>
      </c>
      <c r="H11" s="128">
        <v>11</v>
      </c>
      <c r="I11" s="128">
        <v>11</v>
      </c>
      <c r="J11" s="121">
        <f t="shared" si="0"/>
        <v>2.42</v>
      </c>
      <c r="K11" s="121">
        <f t="shared" si="1"/>
        <v>2.42</v>
      </c>
      <c r="L11" s="121">
        <f t="shared" si="2"/>
        <v>2.42</v>
      </c>
      <c r="M11" s="377"/>
      <c r="N11" s="352"/>
      <c r="O11" s="352"/>
    </row>
    <row r="12" spans="1:15" ht="15" customHeight="1" x14ac:dyDescent="0.25">
      <c r="A12" s="345"/>
      <c r="B12" s="375"/>
      <c r="C12" s="375"/>
      <c r="D12" s="375"/>
      <c r="E12" s="265" t="s">
        <v>1</v>
      </c>
      <c r="F12" s="25">
        <v>412.50000000000006</v>
      </c>
      <c r="G12" s="46">
        <v>3</v>
      </c>
      <c r="H12" s="128">
        <v>3</v>
      </c>
      <c r="I12" s="128">
        <v>3</v>
      </c>
      <c r="J12" s="121">
        <f t="shared" si="0"/>
        <v>1.2375000000000003</v>
      </c>
      <c r="K12" s="121">
        <f t="shared" si="1"/>
        <v>1.2375000000000003</v>
      </c>
      <c r="L12" s="121">
        <f t="shared" si="2"/>
        <v>1.2375000000000003</v>
      </c>
      <c r="M12" s="378"/>
      <c r="N12" s="353"/>
      <c r="O12" s="353"/>
    </row>
    <row r="13" spans="1:15" ht="15" customHeight="1" x14ac:dyDescent="0.25">
      <c r="A13" s="306" t="s">
        <v>103</v>
      </c>
      <c r="B13" s="302">
        <v>200</v>
      </c>
      <c r="C13" s="302">
        <v>200</v>
      </c>
      <c r="D13" s="302">
        <v>200</v>
      </c>
      <c r="E13" s="209" t="s">
        <v>84</v>
      </c>
      <c r="F13" s="210">
        <v>1000</v>
      </c>
      <c r="G13" s="211">
        <v>20</v>
      </c>
      <c r="H13" s="211">
        <v>20</v>
      </c>
      <c r="I13" s="211">
        <v>20</v>
      </c>
      <c r="J13" s="183">
        <f t="shared" ref="J13:J15" si="3">F13*G13/1000</f>
        <v>20</v>
      </c>
      <c r="K13" s="183">
        <f>F13*20/1000</f>
        <v>20</v>
      </c>
      <c r="L13" s="183">
        <f>F13*I13/1000</f>
        <v>20</v>
      </c>
      <c r="M13" s="318">
        <f>SUM(J13:J15)</f>
        <v>33.577500000000001</v>
      </c>
      <c r="N13" s="310">
        <f>SUM(K13:K15)</f>
        <v>33.577500000000001</v>
      </c>
      <c r="O13" s="310">
        <f>SUM(L13:L15)</f>
        <v>33.577500000000001</v>
      </c>
    </row>
    <row r="14" spans="1:15" x14ac:dyDescent="0.25">
      <c r="A14" s="307"/>
      <c r="B14" s="303"/>
      <c r="C14" s="303"/>
      <c r="D14" s="303"/>
      <c r="E14" s="209" t="s">
        <v>20</v>
      </c>
      <c r="F14" s="212">
        <v>650</v>
      </c>
      <c r="G14" s="213">
        <v>20</v>
      </c>
      <c r="H14" s="213">
        <v>20</v>
      </c>
      <c r="I14" s="213">
        <v>20</v>
      </c>
      <c r="J14" s="183">
        <f t="shared" si="3"/>
        <v>13</v>
      </c>
      <c r="K14" s="183">
        <f>F14*20/1000</f>
        <v>13</v>
      </c>
      <c r="L14" s="183">
        <f>F14*I14/1000</f>
        <v>13</v>
      </c>
      <c r="M14" s="319"/>
      <c r="N14" s="311"/>
      <c r="O14" s="311"/>
    </row>
    <row r="15" spans="1:15" s="113" customFormat="1" x14ac:dyDescent="0.25">
      <c r="A15" s="308"/>
      <c r="B15" s="304"/>
      <c r="C15" s="304"/>
      <c r="D15" s="304"/>
      <c r="E15" s="209" t="s">
        <v>56</v>
      </c>
      <c r="F15" s="171">
        <v>8250</v>
      </c>
      <c r="G15" s="148">
        <v>7.0000000000000007E-2</v>
      </c>
      <c r="H15" s="148">
        <v>7.0000000000000007E-2</v>
      </c>
      <c r="I15" s="148">
        <v>7.0000000000000007E-2</v>
      </c>
      <c r="J15" s="229">
        <f t="shared" si="3"/>
        <v>0.57750000000000001</v>
      </c>
      <c r="K15" s="229">
        <f>F15*H15/1000</f>
        <v>0.57750000000000001</v>
      </c>
      <c r="L15" s="229">
        <f>F15*I15/1000</f>
        <v>0.57750000000000001</v>
      </c>
      <c r="M15" s="320"/>
      <c r="N15" s="312"/>
      <c r="O15" s="312"/>
    </row>
    <row r="16" spans="1:15" s="101" customFormat="1" ht="17.25" customHeight="1" x14ac:dyDescent="0.25">
      <c r="A16" s="26" t="s">
        <v>6</v>
      </c>
      <c r="B16" s="27">
        <v>20</v>
      </c>
      <c r="C16" s="27">
        <v>35</v>
      </c>
      <c r="D16" s="27">
        <v>40</v>
      </c>
      <c r="E16" s="28" t="s">
        <v>7</v>
      </c>
      <c r="F16" s="11">
        <v>424.6</v>
      </c>
      <c r="G16" s="126">
        <v>20</v>
      </c>
      <c r="H16" s="126">
        <v>35</v>
      </c>
      <c r="I16" s="126">
        <v>40</v>
      </c>
      <c r="J16" s="194">
        <f>F16*G16/1000</f>
        <v>8.4920000000000009</v>
      </c>
      <c r="K16" s="194">
        <f>F16*H16/1000</f>
        <v>14.861000000000001</v>
      </c>
      <c r="L16" s="194">
        <f>F16*I16/1000</f>
        <v>16.984000000000002</v>
      </c>
      <c r="M16" s="230">
        <f>SUM(J16:J16)</f>
        <v>8.4920000000000009</v>
      </c>
      <c r="N16" s="194">
        <f>SUM(K16)</f>
        <v>14.861000000000001</v>
      </c>
      <c r="O16" s="194">
        <f>SUM(L16)</f>
        <v>16.984000000000002</v>
      </c>
    </row>
    <row r="17" spans="1:15" x14ac:dyDescent="0.25">
      <c r="A17" s="336" t="s">
        <v>8</v>
      </c>
      <c r="B17" s="336"/>
      <c r="C17" s="336"/>
      <c r="D17" s="336"/>
      <c r="E17" s="336"/>
      <c r="F17" s="336"/>
      <c r="G17" s="33"/>
      <c r="H17" s="33"/>
      <c r="I17" s="33"/>
      <c r="J17" s="379"/>
      <c r="K17" s="379"/>
      <c r="L17" s="379"/>
      <c r="M17" s="379"/>
      <c r="N17" s="103"/>
      <c r="O17" s="103"/>
    </row>
    <row r="18" spans="1:15" x14ac:dyDescent="0.25">
      <c r="A18" s="368"/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  <c r="M18" s="368"/>
      <c r="N18" s="103"/>
      <c r="O18" s="103"/>
    </row>
    <row r="19" spans="1:15" x14ac:dyDescent="0.25">
      <c r="A19" s="349" t="s">
        <v>78</v>
      </c>
      <c r="B19" s="349"/>
      <c r="C19" s="349"/>
      <c r="D19" s="349"/>
      <c r="E19" s="349"/>
      <c r="F19" s="349"/>
      <c r="G19" s="349"/>
      <c r="H19" s="349"/>
      <c r="I19" s="349"/>
      <c r="J19" s="349"/>
      <c r="K19" s="129"/>
      <c r="L19" s="129"/>
      <c r="M19" s="16">
        <f>SUM(M7:M16)</f>
        <v>460.35660000000013</v>
      </c>
      <c r="N19" s="118">
        <f>SUM(N7:N16)</f>
        <v>466.7256000000001</v>
      </c>
      <c r="O19" s="118">
        <f>SUM(O7:O16)</f>
        <v>468.84860000000009</v>
      </c>
    </row>
    <row r="20" spans="1:15" x14ac:dyDescent="0.25">
      <c r="A20" s="367" t="s">
        <v>77</v>
      </c>
      <c r="B20" s="367"/>
      <c r="C20" s="367"/>
      <c r="D20" s="367"/>
      <c r="E20" s="367"/>
      <c r="F20" s="367"/>
      <c r="G20" s="367"/>
      <c r="H20" s="367"/>
      <c r="I20" s="367"/>
      <c r="J20" s="367"/>
      <c r="K20" s="149"/>
      <c r="L20" s="149"/>
      <c r="M20" s="42">
        <f>M19*1.12</f>
        <v>515.59939200000019</v>
      </c>
      <c r="N20" s="42">
        <f>N19*1.12</f>
        <v>522.73267200000021</v>
      </c>
      <c r="O20" s="42">
        <f>O19*1.12</f>
        <v>525.11043200000017</v>
      </c>
    </row>
  </sheetData>
  <mergeCells count="26">
    <mergeCell ref="B13:B15"/>
    <mergeCell ref="A13:A15"/>
    <mergeCell ref="A19:J19"/>
    <mergeCell ref="A20:J20"/>
    <mergeCell ref="A17:F17"/>
    <mergeCell ref="J17:M17"/>
    <mergeCell ref="A18:M18"/>
    <mergeCell ref="N7:N12"/>
    <mergeCell ref="O7:O12"/>
    <mergeCell ref="E5:E6"/>
    <mergeCell ref="F5:F6"/>
    <mergeCell ref="A5:A6"/>
    <mergeCell ref="B5:D5"/>
    <mergeCell ref="M5:O5"/>
    <mergeCell ref="J5:L5"/>
    <mergeCell ref="G5:I5"/>
    <mergeCell ref="A7:A12"/>
    <mergeCell ref="B7:B12"/>
    <mergeCell ref="C7:C12"/>
    <mergeCell ref="D7:D12"/>
    <mergeCell ref="M7:M12"/>
    <mergeCell ref="N13:N15"/>
    <mergeCell ref="O13:O15"/>
    <mergeCell ref="C13:C15"/>
    <mergeCell ref="D13:D15"/>
    <mergeCell ref="M13:M1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26"/>
  <sheetViews>
    <sheetView view="pageBreakPreview" zoomScale="80" zoomScaleNormal="100" zoomScaleSheetLayoutView="80" workbookViewId="0">
      <selection activeCell="E31" sqref="E31"/>
    </sheetView>
  </sheetViews>
  <sheetFormatPr defaultRowHeight="15" x14ac:dyDescent="0.25"/>
  <cols>
    <col min="1" max="1" width="26.28515625" style="1" bestFit="1" customWidth="1"/>
    <col min="2" max="2" width="8.85546875" style="1" customWidth="1"/>
    <col min="3" max="3" width="10.140625" style="113" customWidth="1"/>
    <col min="4" max="4" width="10" style="113" customWidth="1"/>
    <col min="5" max="5" width="28" style="1" customWidth="1"/>
    <col min="6" max="6" width="8.28515625" style="2" bestFit="1" customWidth="1"/>
    <col min="7" max="7" width="13.42578125" style="1" customWidth="1"/>
    <col min="8" max="9" width="13.42578125" style="113" customWidth="1"/>
    <col min="10" max="10" width="9.140625" style="1"/>
    <col min="11" max="11" width="10.85546875" style="113" customWidth="1"/>
    <col min="12" max="12" width="10" style="113" customWidth="1"/>
    <col min="13" max="13" width="12.5703125" style="1" customWidth="1"/>
    <col min="14" max="14" width="10" style="1" customWidth="1"/>
    <col min="15" max="15" width="10.28515625" style="1" customWidth="1"/>
    <col min="16" max="16384" width="9.140625" style="1"/>
  </cols>
  <sheetData>
    <row r="3" spans="1:15" x14ac:dyDescent="0.25">
      <c r="A3" s="47" t="s">
        <v>34</v>
      </c>
    </row>
    <row r="5" spans="1:15" ht="42.75" customHeight="1" x14ac:dyDescent="0.25">
      <c r="A5" s="284" t="s">
        <v>9</v>
      </c>
      <c r="B5" s="292" t="s">
        <v>10</v>
      </c>
      <c r="C5" s="293"/>
      <c r="D5" s="294"/>
      <c r="E5" s="284" t="s">
        <v>11</v>
      </c>
      <c r="F5" s="328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28.5" x14ac:dyDescent="0.25">
      <c r="A6" s="373"/>
      <c r="B6" s="4" t="s">
        <v>0</v>
      </c>
      <c r="C6" s="124" t="s">
        <v>99</v>
      </c>
      <c r="D6" s="124" t="s">
        <v>100</v>
      </c>
      <c r="E6" s="373"/>
      <c r="F6" s="374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15" ht="17.25" customHeight="1" x14ac:dyDescent="0.25">
      <c r="A7" s="297" t="s">
        <v>94</v>
      </c>
      <c r="B7" s="317">
        <v>80</v>
      </c>
      <c r="C7" s="317">
        <v>90</v>
      </c>
      <c r="D7" s="317">
        <v>100</v>
      </c>
      <c r="E7" s="8" t="s">
        <v>92</v>
      </c>
      <c r="F7" s="7">
        <v>3520.0000000000005</v>
      </c>
      <c r="G7" s="36">
        <v>69</v>
      </c>
      <c r="H7" s="240">
        <v>78</v>
      </c>
      <c r="I7" s="241">
        <v>87</v>
      </c>
      <c r="J7" s="10">
        <f t="shared" ref="J7:J21" si="0">F7*G7/1000</f>
        <v>242.88000000000002</v>
      </c>
      <c r="K7" s="10">
        <f>F7*H7/1000</f>
        <v>274.56000000000006</v>
      </c>
      <c r="L7" s="10">
        <f>F7*I7/1000</f>
        <v>306.24000000000007</v>
      </c>
      <c r="M7" s="337">
        <f>SUM(J7:J13)</f>
        <v>280.7079</v>
      </c>
      <c r="N7" s="351">
        <f>SUM(K7:K13)</f>
        <v>319.48180000000008</v>
      </c>
      <c r="O7" s="351">
        <f>SUM(L7:L13)</f>
        <v>354.51900000000006</v>
      </c>
    </row>
    <row r="8" spans="1:15" ht="15.75" x14ac:dyDescent="0.25">
      <c r="A8" s="297"/>
      <c r="B8" s="313"/>
      <c r="C8" s="313"/>
      <c r="D8" s="313"/>
      <c r="E8" s="8" t="s">
        <v>16</v>
      </c>
      <c r="F8" s="7">
        <v>376.20000000000005</v>
      </c>
      <c r="G8" s="36">
        <v>11</v>
      </c>
      <c r="H8" s="242">
        <v>12</v>
      </c>
      <c r="I8" s="243">
        <v>13</v>
      </c>
      <c r="J8" s="10">
        <f t="shared" si="0"/>
        <v>4.1382000000000003</v>
      </c>
      <c r="K8" s="10">
        <f t="shared" ref="K8:K13" si="1">F8*H8/1000</f>
        <v>4.5144000000000002</v>
      </c>
      <c r="L8" s="10">
        <f t="shared" ref="L8:L13" si="2">F8*I8/1000</f>
        <v>4.8906000000000001</v>
      </c>
      <c r="M8" s="338"/>
      <c r="N8" s="352"/>
      <c r="O8" s="352"/>
    </row>
    <row r="9" spans="1:15" ht="15.75" x14ac:dyDescent="0.25">
      <c r="A9" s="297"/>
      <c r="B9" s="313"/>
      <c r="C9" s="313"/>
      <c r="D9" s="313"/>
      <c r="E9" s="8" t="s">
        <v>5</v>
      </c>
      <c r="F9" s="11">
        <v>360.8</v>
      </c>
      <c r="G9" s="36">
        <v>16</v>
      </c>
      <c r="H9" s="242">
        <v>18</v>
      </c>
      <c r="I9" s="244">
        <v>20</v>
      </c>
      <c r="J9" s="10">
        <f t="shared" si="0"/>
        <v>5.7728000000000002</v>
      </c>
      <c r="K9" s="10">
        <f t="shared" si="1"/>
        <v>6.4944000000000006</v>
      </c>
      <c r="L9" s="10">
        <f t="shared" si="2"/>
        <v>7.2160000000000002</v>
      </c>
      <c r="M9" s="338"/>
      <c r="N9" s="352"/>
      <c r="O9" s="352"/>
    </row>
    <row r="10" spans="1:15" ht="15.75" x14ac:dyDescent="0.25">
      <c r="A10" s="297"/>
      <c r="B10" s="313"/>
      <c r="C10" s="313"/>
      <c r="D10" s="313"/>
      <c r="E10" s="8" t="s">
        <v>2</v>
      </c>
      <c r="F10" s="11">
        <v>220</v>
      </c>
      <c r="G10" s="36">
        <v>32</v>
      </c>
      <c r="H10" s="242">
        <v>36</v>
      </c>
      <c r="I10" s="244">
        <v>40</v>
      </c>
      <c r="J10" s="10">
        <f t="shared" si="0"/>
        <v>7.04</v>
      </c>
      <c r="K10" s="10">
        <f t="shared" si="1"/>
        <v>7.92</v>
      </c>
      <c r="L10" s="10">
        <f t="shared" si="2"/>
        <v>8.8000000000000007</v>
      </c>
      <c r="M10" s="338"/>
      <c r="N10" s="352"/>
      <c r="O10" s="352"/>
    </row>
    <row r="11" spans="1:15" ht="15" customHeight="1" x14ac:dyDescent="0.25">
      <c r="A11" s="297"/>
      <c r="B11" s="313"/>
      <c r="C11" s="313"/>
      <c r="D11" s="313"/>
      <c r="E11" s="8" t="s">
        <v>4</v>
      </c>
      <c r="F11" s="11">
        <v>966.9</v>
      </c>
      <c r="G11" s="36">
        <v>4</v>
      </c>
      <c r="H11" s="242">
        <v>5</v>
      </c>
      <c r="I11" s="244">
        <v>6</v>
      </c>
      <c r="J11" s="10">
        <f t="shared" si="0"/>
        <v>3.8675999999999999</v>
      </c>
      <c r="K11" s="10">
        <f t="shared" si="1"/>
        <v>4.8345000000000002</v>
      </c>
      <c r="L11" s="10">
        <f t="shared" si="2"/>
        <v>5.8013999999999992</v>
      </c>
      <c r="M11" s="338"/>
      <c r="N11" s="352"/>
      <c r="O11" s="352"/>
    </row>
    <row r="12" spans="1:15" ht="16.5" customHeight="1" x14ac:dyDescent="0.25">
      <c r="A12" s="297"/>
      <c r="B12" s="313"/>
      <c r="C12" s="313"/>
      <c r="D12" s="313"/>
      <c r="E12" s="8" t="s">
        <v>1</v>
      </c>
      <c r="F12" s="11">
        <v>412.50000000000006</v>
      </c>
      <c r="G12" s="36">
        <v>5</v>
      </c>
      <c r="H12" s="242">
        <v>6</v>
      </c>
      <c r="I12" s="244">
        <v>7</v>
      </c>
      <c r="J12" s="10">
        <f t="shared" si="0"/>
        <v>2.0625000000000004</v>
      </c>
      <c r="K12" s="10">
        <f t="shared" si="1"/>
        <v>2.4750000000000005</v>
      </c>
      <c r="L12" s="10">
        <f t="shared" si="2"/>
        <v>2.8875000000000006</v>
      </c>
      <c r="M12" s="338"/>
      <c r="N12" s="352"/>
      <c r="O12" s="352"/>
    </row>
    <row r="13" spans="1:15" ht="15.75" x14ac:dyDescent="0.25">
      <c r="A13" s="297"/>
      <c r="B13" s="313"/>
      <c r="C13" s="313"/>
      <c r="D13" s="313"/>
      <c r="E13" s="8" t="s">
        <v>3</v>
      </c>
      <c r="F13" s="11">
        <v>3736.7000000000003</v>
      </c>
      <c r="G13" s="36">
        <v>4</v>
      </c>
      <c r="H13" s="242">
        <v>5</v>
      </c>
      <c r="I13" s="244">
        <v>5</v>
      </c>
      <c r="J13" s="10">
        <f t="shared" si="0"/>
        <v>14.946800000000001</v>
      </c>
      <c r="K13" s="10">
        <f t="shared" si="1"/>
        <v>18.683499999999999</v>
      </c>
      <c r="L13" s="10">
        <f t="shared" si="2"/>
        <v>18.683499999999999</v>
      </c>
      <c r="M13" s="339"/>
      <c r="N13" s="353"/>
      <c r="O13" s="353"/>
    </row>
    <row r="14" spans="1:15" ht="15" customHeight="1" x14ac:dyDescent="0.25">
      <c r="A14" s="297" t="s">
        <v>49</v>
      </c>
      <c r="B14" s="301">
        <v>100</v>
      </c>
      <c r="C14" s="299">
        <v>130</v>
      </c>
      <c r="D14" s="299">
        <v>150</v>
      </c>
      <c r="E14" s="125" t="s">
        <v>50</v>
      </c>
      <c r="F14" s="7">
        <v>685.30000000000007</v>
      </c>
      <c r="G14" s="9">
        <v>48</v>
      </c>
      <c r="H14" s="192">
        <v>62</v>
      </c>
      <c r="I14" s="192">
        <v>71</v>
      </c>
      <c r="J14" s="11">
        <f t="shared" si="0"/>
        <v>32.894400000000005</v>
      </c>
      <c r="K14" s="11">
        <f>F14*H14/1000</f>
        <v>42.488600000000005</v>
      </c>
      <c r="L14" s="11">
        <f>F14*I14/1000</f>
        <v>48.656300000000002</v>
      </c>
      <c r="M14" s="280">
        <f>SUM(J14:J15)</f>
        <v>47.841200000000008</v>
      </c>
      <c r="N14" s="295">
        <f>SUM(K14:K15)</f>
        <v>61.1721</v>
      </c>
      <c r="O14" s="295">
        <f>SUM(L14:L15)</f>
        <v>71.07650000000001</v>
      </c>
    </row>
    <row r="15" spans="1:15" x14ac:dyDescent="0.25">
      <c r="A15" s="297"/>
      <c r="B15" s="301"/>
      <c r="C15" s="300"/>
      <c r="D15" s="300"/>
      <c r="E15" s="125" t="s">
        <v>3</v>
      </c>
      <c r="F15" s="7">
        <v>3736.7000000000003</v>
      </c>
      <c r="G15" s="9">
        <v>4</v>
      </c>
      <c r="H15" s="192">
        <v>5</v>
      </c>
      <c r="I15" s="192">
        <v>6</v>
      </c>
      <c r="J15" s="11">
        <f t="shared" si="0"/>
        <v>14.946800000000001</v>
      </c>
      <c r="K15" s="11">
        <f>F15*H15/1000</f>
        <v>18.683499999999999</v>
      </c>
      <c r="L15" s="11">
        <f>F15*I15/1000</f>
        <v>22.420200000000001</v>
      </c>
      <c r="M15" s="281"/>
      <c r="N15" s="296"/>
      <c r="O15" s="296"/>
    </row>
    <row r="16" spans="1:15" x14ac:dyDescent="0.25">
      <c r="A16" s="297" t="s">
        <v>45</v>
      </c>
      <c r="B16" s="299">
        <v>200</v>
      </c>
      <c r="C16" s="321">
        <v>200</v>
      </c>
      <c r="D16" s="321">
        <v>200</v>
      </c>
      <c r="E16" s="172" t="s">
        <v>75</v>
      </c>
      <c r="F16" s="171">
        <v>990.00000000000011</v>
      </c>
      <c r="G16" s="213">
        <v>24</v>
      </c>
      <c r="H16" s="218">
        <v>24</v>
      </c>
      <c r="I16" s="218">
        <v>24</v>
      </c>
      <c r="J16" s="229">
        <f t="shared" si="0"/>
        <v>23.760000000000005</v>
      </c>
      <c r="K16" s="229">
        <f>F16*H16/1000</f>
        <v>23.760000000000005</v>
      </c>
      <c r="L16" s="229">
        <f>F16*I16/1000</f>
        <v>23.760000000000005</v>
      </c>
      <c r="M16" s="322">
        <f>SUM(J16:J20)</f>
        <v>31.453500000000005</v>
      </c>
      <c r="N16" s="322">
        <f>SUM(K16:K20)</f>
        <v>31.453500000000005</v>
      </c>
      <c r="O16" s="305">
        <f>SUM(L16:L20)</f>
        <v>31.453500000000005</v>
      </c>
    </row>
    <row r="17" spans="1:15" s="113" customFormat="1" x14ac:dyDescent="0.25">
      <c r="A17" s="334"/>
      <c r="B17" s="335"/>
      <c r="C17" s="321"/>
      <c r="D17" s="321"/>
      <c r="E17" s="125" t="s">
        <v>20</v>
      </c>
      <c r="F17" s="7">
        <v>650</v>
      </c>
      <c r="G17" s="148">
        <v>10</v>
      </c>
      <c r="H17" s="218">
        <v>10</v>
      </c>
      <c r="I17" s="218">
        <v>10</v>
      </c>
      <c r="J17" s="229">
        <f t="shared" si="0"/>
        <v>6.5</v>
      </c>
      <c r="K17" s="229">
        <f t="shared" ref="K17:K20" si="3">F17*H17/1000</f>
        <v>6.5</v>
      </c>
      <c r="L17" s="229">
        <f t="shared" ref="L17:L20" si="4">F17*I17/1000</f>
        <v>6.5</v>
      </c>
      <c r="M17" s="323"/>
      <c r="N17" s="323"/>
      <c r="O17" s="305"/>
    </row>
    <row r="18" spans="1:15" s="113" customFormat="1" x14ac:dyDescent="0.25">
      <c r="A18" s="334"/>
      <c r="B18" s="335"/>
      <c r="C18" s="321"/>
      <c r="D18" s="321"/>
      <c r="E18" s="125" t="s">
        <v>76</v>
      </c>
      <c r="F18" s="171">
        <v>3080.0000000000005</v>
      </c>
      <c r="G18" s="148">
        <v>0.2</v>
      </c>
      <c r="H18" s="218">
        <v>0.2</v>
      </c>
      <c r="I18" s="218">
        <v>0.2</v>
      </c>
      <c r="J18" s="229">
        <f t="shared" si="0"/>
        <v>0.6160000000000001</v>
      </c>
      <c r="K18" s="229">
        <f t="shared" si="3"/>
        <v>0.6160000000000001</v>
      </c>
      <c r="L18" s="229">
        <f t="shared" si="4"/>
        <v>0.6160000000000001</v>
      </c>
      <c r="M18" s="323"/>
      <c r="N18" s="323"/>
      <c r="O18" s="305"/>
    </row>
    <row r="19" spans="1:15" s="113" customFormat="1" x14ac:dyDescent="0.25">
      <c r="A19" s="334"/>
      <c r="B19" s="335"/>
      <c r="C19" s="321"/>
      <c r="D19" s="321"/>
      <c r="E19" s="125" t="s">
        <v>19</v>
      </c>
      <c r="F19" s="7">
        <v>0</v>
      </c>
      <c r="G19" s="148">
        <v>190</v>
      </c>
      <c r="H19" s="218">
        <v>190</v>
      </c>
      <c r="I19" s="218">
        <v>190</v>
      </c>
      <c r="J19" s="229">
        <f t="shared" si="0"/>
        <v>0</v>
      </c>
      <c r="K19" s="229">
        <f t="shared" si="3"/>
        <v>0</v>
      </c>
      <c r="L19" s="229">
        <f t="shared" si="4"/>
        <v>0</v>
      </c>
      <c r="M19" s="323"/>
      <c r="N19" s="323"/>
      <c r="O19" s="305"/>
    </row>
    <row r="20" spans="1:15" s="113" customFormat="1" x14ac:dyDescent="0.25">
      <c r="A20" s="334"/>
      <c r="B20" s="300"/>
      <c r="C20" s="321"/>
      <c r="D20" s="321"/>
      <c r="E20" s="172" t="s">
        <v>56</v>
      </c>
      <c r="F20" s="171">
        <v>8250</v>
      </c>
      <c r="G20" s="148">
        <v>7.0000000000000007E-2</v>
      </c>
      <c r="H20" s="218">
        <v>7.0000000000000007E-2</v>
      </c>
      <c r="I20" s="218">
        <v>7.0000000000000007E-2</v>
      </c>
      <c r="J20" s="229">
        <f t="shared" si="0"/>
        <v>0.57750000000000001</v>
      </c>
      <c r="K20" s="229">
        <f t="shared" si="3"/>
        <v>0.57750000000000001</v>
      </c>
      <c r="L20" s="229">
        <f t="shared" si="4"/>
        <v>0.57750000000000001</v>
      </c>
      <c r="M20" s="324"/>
      <c r="N20" s="323"/>
      <c r="O20" s="305"/>
    </row>
    <row r="21" spans="1:15" s="113" customFormat="1" x14ac:dyDescent="0.25">
      <c r="A21" s="125" t="s">
        <v>18</v>
      </c>
      <c r="B21" s="9">
        <v>150</v>
      </c>
      <c r="C21" s="9">
        <v>150</v>
      </c>
      <c r="D21" s="9">
        <v>150</v>
      </c>
      <c r="E21" s="170" t="s">
        <v>17</v>
      </c>
      <c r="F21" s="171">
        <v>665.5</v>
      </c>
      <c r="G21" s="166">
        <v>150</v>
      </c>
      <c r="H21" s="166">
        <v>150</v>
      </c>
      <c r="I21" s="166">
        <v>150</v>
      </c>
      <c r="J21" s="195">
        <f t="shared" si="0"/>
        <v>99.825000000000003</v>
      </c>
      <c r="K21" s="195">
        <f>F21*H21/1000</f>
        <v>99.825000000000003</v>
      </c>
      <c r="L21" s="195">
        <f>F21*I21/1000</f>
        <v>99.825000000000003</v>
      </c>
      <c r="M21" s="196">
        <f>SUM(J21)</f>
        <v>99.825000000000003</v>
      </c>
      <c r="N21" s="197">
        <f>SUM(K21)</f>
        <v>99.825000000000003</v>
      </c>
      <c r="O21" s="197">
        <f>SUM(L21)</f>
        <v>99.825000000000003</v>
      </c>
    </row>
    <row r="22" spans="1:15" ht="14.45" customHeight="1" x14ac:dyDescent="0.25">
      <c r="A22" s="26" t="s">
        <v>6</v>
      </c>
      <c r="B22" s="27">
        <v>20</v>
      </c>
      <c r="C22" s="27">
        <v>35</v>
      </c>
      <c r="D22" s="27">
        <v>40</v>
      </c>
      <c r="E22" s="28" t="s">
        <v>7</v>
      </c>
      <c r="F22" s="11">
        <v>424.6</v>
      </c>
      <c r="G22" s="126">
        <v>20</v>
      </c>
      <c r="H22" s="126">
        <v>35</v>
      </c>
      <c r="I22" s="126">
        <v>40</v>
      </c>
      <c r="J22" s="194">
        <f>F22*G22/1000</f>
        <v>8.4920000000000009</v>
      </c>
      <c r="K22" s="194">
        <f>F22*H22/1000</f>
        <v>14.861000000000001</v>
      </c>
      <c r="L22" s="194">
        <f>F22*I22/1000</f>
        <v>16.984000000000002</v>
      </c>
      <c r="M22" s="230">
        <f>SUM(J22:J22)</f>
        <v>8.4920000000000009</v>
      </c>
      <c r="N22" s="194">
        <f>SUM(K22)</f>
        <v>14.861000000000001</v>
      </c>
      <c r="O22" s="194">
        <f>SUM(L22)</f>
        <v>16.984000000000002</v>
      </c>
    </row>
    <row r="23" spans="1:15" x14ac:dyDescent="0.25">
      <c r="A23" s="111" t="s">
        <v>8</v>
      </c>
      <c r="B23" s="112"/>
      <c r="C23" s="146"/>
      <c r="D23" s="146"/>
      <c r="E23" s="112"/>
      <c r="F23" s="112"/>
      <c r="G23" s="38"/>
      <c r="H23" s="38"/>
      <c r="I23" s="38"/>
      <c r="J23" s="380"/>
      <c r="K23" s="380"/>
      <c r="L23" s="380"/>
      <c r="M23" s="381"/>
      <c r="N23" s="103"/>
      <c r="O23" s="103"/>
    </row>
    <row r="24" spans="1:15" x14ac:dyDescent="0.25">
      <c r="A24" s="111"/>
      <c r="B24" s="110"/>
      <c r="C24" s="143"/>
      <c r="D24" s="143"/>
      <c r="E24" s="110"/>
      <c r="F24" s="110"/>
      <c r="G24" s="107"/>
      <c r="H24" s="144"/>
      <c r="I24" s="131"/>
      <c r="J24" s="131"/>
      <c r="K24" s="131"/>
      <c r="L24" s="131"/>
      <c r="M24" s="131"/>
      <c r="N24" s="103"/>
      <c r="O24" s="103"/>
    </row>
    <row r="25" spans="1:15" x14ac:dyDescent="0.25">
      <c r="A25" s="105" t="s">
        <v>80</v>
      </c>
      <c r="B25" s="106"/>
      <c r="C25" s="134"/>
      <c r="D25" s="134"/>
      <c r="E25" s="106"/>
      <c r="F25" s="106"/>
      <c r="G25" s="106"/>
      <c r="H25" s="134"/>
      <c r="I25" s="129"/>
      <c r="J25" s="129"/>
      <c r="K25" s="129"/>
      <c r="L25" s="129"/>
      <c r="M25" s="16">
        <f>SUM(M7:M22)</f>
        <v>468.31960000000004</v>
      </c>
      <c r="N25" s="237">
        <f>SUM(N7:N22)</f>
        <v>526.79340000000013</v>
      </c>
      <c r="O25" s="237">
        <f>SUM(O7:O22)</f>
        <v>573.85800000000017</v>
      </c>
    </row>
    <row r="26" spans="1:15" ht="15" customHeight="1" x14ac:dyDescent="0.25">
      <c r="A26" s="108" t="s">
        <v>77</v>
      </c>
      <c r="B26" s="109"/>
      <c r="C26" s="142"/>
      <c r="D26" s="142"/>
      <c r="E26" s="109"/>
      <c r="F26" s="109"/>
      <c r="G26" s="109"/>
      <c r="H26" s="142"/>
      <c r="I26" s="149"/>
      <c r="J26" s="149"/>
      <c r="K26" s="149"/>
      <c r="L26" s="149"/>
      <c r="M26" s="42">
        <f>M25*1.12</f>
        <v>524.51795200000004</v>
      </c>
      <c r="N26" s="42">
        <f t="shared" ref="N26:O26" si="5">N25*1.12</f>
        <v>590.00860800000021</v>
      </c>
      <c r="O26" s="42">
        <f t="shared" si="5"/>
        <v>642.72096000000022</v>
      </c>
    </row>
  </sheetData>
  <mergeCells count="29">
    <mergeCell ref="J23:M23"/>
    <mergeCell ref="M7:M13"/>
    <mergeCell ref="M14:M15"/>
    <mergeCell ref="A16:A20"/>
    <mergeCell ref="M16:M20"/>
    <mergeCell ref="B16:B20"/>
    <mergeCell ref="C16:C20"/>
    <mergeCell ref="D16:D20"/>
    <mergeCell ref="N14:N15"/>
    <mergeCell ref="O14:O15"/>
    <mergeCell ref="N16:N20"/>
    <mergeCell ref="O16:O20"/>
    <mergeCell ref="A5:A6"/>
    <mergeCell ref="E5:E6"/>
    <mergeCell ref="F5:F6"/>
    <mergeCell ref="A14:A15"/>
    <mergeCell ref="B14:B15"/>
    <mergeCell ref="A7:A13"/>
    <mergeCell ref="B7:B13"/>
    <mergeCell ref="B5:D5"/>
    <mergeCell ref="C7:C13"/>
    <mergeCell ref="D7:D13"/>
    <mergeCell ref="C14:C15"/>
    <mergeCell ref="D14:D15"/>
    <mergeCell ref="G5:I5"/>
    <mergeCell ref="J5:L5"/>
    <mergeCell ref="M5:O5"/>
    <mergeCell ref="N7:N13"/>
    <mergeCell ref="O7:O13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25"/>
  <sheetViews>
    <sheetView view="pageBreakPreview" zoomScale="80" zoomScaleNormal="100" zoomScaleSheetLayoutView="80" workbookViewId="0">
      <selection activeCell="E31" sqref="E31"/>
    </sheetView>
  </sheetViews>
  <sheetFormatPr defaultRowHeight="15" x14ac:dyDescent="0.25"/>
  <cols>
    <col min="1" max="1" width="26.7109375" style="1" bestFit="1" customWidth="1"/>
    <col min="2" max="2" width="9.42578125" style="1" customWidth="1"/>
    <col min="3" max="4" width="10.5703125" style="113" customWidth="1"/>
    <col min="5" max="5" width="29.42578125" style="1" customWidth="1"/>
    <col min="6" max="6" width="9.7109375" style="2" customWidth="1"/>
    <col min="7" max="7" width="12.42578125" style="1" customWidth="1"/>
    <col min="8" max="9" width="12.42578125" style="113" customWidth="1"/>
    <col min="10" max="10" width="9.140625" style="1"/>
    <col min="11" max="12" width="10" style="113" customWidth="1"/>
    <col min="13" max="13" width="14.5703125" style="1" customWidth="1"/>
    <col min="14" max="15" width="10.28515625" style="1" customWidth="1"/>
    <col min="16" max="16384" width="9.140625" style="1"/>
  </cols>
  <sheetData>
    <row r="3" spans="1:15" x14ac:dyDescent="0.25">
      <c r="A3" s="47" t="s">
        <v>35</v>
      </c>
    </row>
    <row r="5" spans="1:15" ht="28.5" customHeight="1" x14ac:dyDescent="0.25">
      <c r="A5" s="284" t="s">
        <v>9</v>
      </c>
      <c r="B5" s="292" t="s">
        <v>10</v>
      </c>
      <c r="C5" s="293"/>
      <c r="D5" s="294"/>
      <c r="E5" s="284" t="s">
        <v>11</v>
      </c>
      <c r="F5" s="328" t="s">
        <v>12</v>
      </c>
      <c r="G5" s="292" t="s">
        <v>13</v>
      </c>
      <c r="H5" s="293"/>
      <c r="I5" s="294"/>
      <c r="J5" s="292" t="s">
        <v>14</v>
      </c>
      <c r="K5" s="293"/>
      <c r="L5" s="294"/>
      <c r="M5" s="292" t="s">
        <v>15</v>
      </c>
      <c r="N5" s="293"/>
      <c r="O5" s="294"/>
    </row>
    <row r="6" spans="1:15" ht="28.5" customHeight="1" x14ac:dyDescent="0.25">
      <c r="A6" s="373"/>
      <c r="B6" s="4" t="s">
        <v>0</v>
      </c>
      <c r="C6" s="124" t="s">
        <v>99</v>
      </c>
      <c r="D6" s="124" t="s">
        <v>100</v>
      </c>
      <c r="E6" s="373"/>
      <c r="F6" s="374"/>
      <c r="G6" s="6" t="s">
        <v>0</v>
      </c>
      <c r="H6" s="124" t="s">
        <v>99</v>
      </c>
      <c r="I6" s="124" t="s">
        <v>100</v>
      </c>
      <c r="J6" s="6" t="s">
        <v>0</v>
      </c>
      <c r="K6" s="124" t="s">
        <v>99</v>
      </c>
      <c r="L6" s="124" t="s">
        <v>100</v>
      </c>
      <c r="M6" s="104" t="s">
        <v>0</v>
      </c>
      <c r="N6" s="124" t="s">
        <v>99</v>
      </c>
      <c r="O6" s="124" t="s">
        <v>100</v>
      </c>
    </row>
    <row r="7" spans="1:15" x14ac:dyDescent="0.25">
      <c r="A7" s="345" t="s">
        <v>55</v>
      </c>
      <c r="B7" s="382" t="s">
        <v>85</v>
      </c>
      <c r="C7" s="313" t="s">
        <v>107</v>
      </c>
      <c r="D7" s="313" t="s">
        <v>108</v>
      </c>
      <c r="E7" s="12" t="s">
        <v>53</v>
      </c>
      <c r="F7" s="7">
        <v>2640</v>
      </c>
      <c r="G7" s="46">
        <v>112</v>
      </c>
      <c r="H7" s="126">
        <v>142</v>
      </c>
      <c r="I7" s="126">
        <v>190</v>
      </c>
      <c r="J7" s="10">
        <f t="shared" ref="J7:J14" si="0">F7*G7/1000</f>
        <v>295.68</v>
      </c>
      <c r="K7" s="10">
        <f>F7*H7/1000</f>
        <v>374.88</v>
      </c>
      <c r="L7" s="10">
        <f>F7*I7/1000</f>
        <v>501.6</v>
      </c>
      <c r="M7" s="309">
        <f>SUM(J7:J14)</f>
        <v>344.86760000000004</v>
      </c>
      <c r="N7" s="309">
        <f>SUM(K7:K14)</f>
        <v>419.44760000000002</v>
      </c>
      <c r="O7" s="309">
        <f>SUM(L7:L14)</f>
        <v>550.7876</v>
      </c>
    </row>
    <row r="8" spans="1:15" ht="15" customHeight="1" x14ac:dyDescent="0.25">
      <c r="A8" s="345"/>
      <c r="B8" s="382"/>
      <c r="C8" s="313"/>
      <c r="D8" s="313"/>
      <c r="E8" s="8" t="s">
        <v>2</v>
      </c>
      <c r="F8" s="7">
        <v>220</v>
      </c>
      <c r="G8" s="36">
        <v>5</v>
      </c>
      <c r="H8" s="126">
        <v>4</v>
      </c>
      <c r="I8" s="126">
        <v>5</v>
      </c>
      <c r="J8" s="10">
        <f t="shared" si="0"/>
        <v>1.1000000000000001</v>
      </c>
      <c r="K8" s="10">
        <f t="shared" ref="K8:K14" si="1">F8*H8/1000</f>
        <v>0.88</v>
      </c>
      <c r="L8" s="10">
        <f t="shared" ref="L8:L14" si="2">F8*I8/1000</f>
        <v>1.1000000000000001</v>
      </c>
      <c r="M8" s="309"/>
      <c r="N8" s="309"/>
      <c r="O8" s="309"/>
    </row>
    <row r="9" spans="1:15" ht="15" customHeight="1" x14ac:dyDescent="0.25">
      <c r="A9" s="345"/>
      <c r="B9" s="382"/>
      <c r="C9" s="313"/>
      <c r="D9" s="313"/>
      <c r="E9" s="8" t="s">
        <v>72</v>
      </c>
      <c r="F9" s="7">
        <v>2200</v>
      </c>
      <c r="G9" s="36">
        <v>7</v>
      </c>
      <c r="H9" s="126">
        <v>5</v>
      </c>
      <c r="I9" s="126">
        <v>7</v>
      </c>
      <c r="J9" s="10">
        <f t="shared" si="0"/>
        <v>15.4</v>
      </c>
      <c r="K9" s="10">
        <f t="shared" si="1"/>
        <v>11</v>
      </c>
      <c r="L9" s="10">
        <f t="shared" si="2"/>
        <v>15.4</v>
      </c>
      <c r="M9" s="309"/>
      <c r="N9" s="309"/>
      <c r="O9" s="309"/>
    </row>
    <row r="10" spans="1:15" ht="15" customHeight="1" x14ac:dyDescent="0.25">
      <c r="A10" s="345"/>
      <c r="B10" s="382"/>
      <c r="C10" s="313"/>
      <c r="D10" s="313"/>
      <c r="E10" s="8" t="s">
        <v>74</v>
      </c>
      <c r="F10" s="13">
        <v>396.00000000000006</v>
      </c>
      <c r="G10" s="36">
        <v>50</v>
      </c>
      <c r="H10" s="126">
        <v>50</v>
      </c>
      <c r="I10" s="126">
        <v>50</v>
      </c>
      <c r="J10" s="10">
        <f t="shared" si="0"/>
        <v>19.800000000000004</v>
      </c>
      <c r="K10" s="10">
        <f t="shared" si="1"/>
        <v>19.800000000000004</v>
      </c>
      <c r="L10" s="10">
        <f t="shared" si="2"/>
        <v>19.800000000000004</v>
      </c>
      <c r="M10" s="309"/>
      <c r="N10" s="309"/>
      <c r="O10" s="309"/>
    </row>
    <row r="11" spans="1:15" x14ac:dyDescent="0.25">
      <c r="A11" s="345"/>
      <c r="B11" s="382"/>
      <c r="C11" s="313"/>
      <c r="D11" s="313"/>
      <c r="E11" s="8" t="s">
        <v>30</v>
      </c>
      <c r="F11" s="7">
        <v>0</v>
      </c>
      <c r="G11" s="36">
        <v>55</v>
      </c>
      <c r="H11" s="126">
        <v>55</v>
      </c>
      <c r="I11" s="126">
        <v>55</v>
      </c>
      <c r="J11" s="10">
        <f t="shared" si="0"/>
        <v>0</v>
      </c>
      <c r="K11" s="10">
        <f t="shared" si="1"/>
        <v>0</v>
      </c>
      <c r="L11" s="10">
        <f t="shared" si="2"/>
        <v>0</v>
      </c>
      <c r="M11" s="309"/>
      <c r="N11" s="309"/>
      <c r="O11" s="309"/>
    </row>
    <row r="12" spans="1:15" ht="15" customHeight="1" x14ac:dyDescent="0.25">
      <c r="A12" s="345"/>
      <c r="B12" s="382"/>
      <c r="C12" s="313"/>
      <c r="D12" s="313"/>
      <c r="E12" s="8" t="s">
        <v>3</v>
      </c>
      <c r="F12" s="7">
        <v>3736.7000000000003</v>
      </c>
      <c r="G12" s="36">
        <v>3</v>
      </c>
      <c r="H12" s="126">
        <v>3</v>
      </c>
      <c r="I12" s="126">
        <v>3</v>
      </c>
      <c r="J12" s="10">
        <f t="shared" si="0"/>
        <v>11.210100000000001</v>
      </c>
      <c r="K12" s="10">
        <f t="shared" si="1"/>
        <v>11.210100000000001</v>
      </c>
      <c r="L12" s="10">
        <f t="shared" si="2"/>
        <v>11.210100000000001</v>
      </c>
      <c r="M12" s="309"/>
      <c r="N12" s="309"/>
      <c r="O12" s="309"/>
    </row>
    <row r="13" spans="1:15" ht="15" customHeight="1" x14ac:dyDescent="0.25">
      <c r="A13" s="345"/>
      <c r="B13" s="382"/>
      <c r="C13" s="313"/>
      <c r="D13" s="313"/>
      <c r="E13" s="8" t="s">
        <v>1</v>
      </c>
      <c r="F13" s="7">
        <v>412.50000000000006</v>
      </c>
      <c r="G13" s="36">
        <v>3</v>
      </c>
      <c r="H13" s="126">
        <v>3</v>
      </c>
      <c r="I13" s="126">
        <v>3</v>
      </c>
      <c r="J13" s="10">
        <f t="shared" si="0"/>
        <v>1.2375000000000003</v>
      </c>
      <c r="K13" s="10">
        <f t="shared" si="1"/>
        <v>1.2375000000000003</v>
      </c>
      <c r="L13" s="10">
        <f t="shared" si="2"/>
        <v>1.2375000000000003</v>
      </c>
      <c r="M13" s="309"/>
      <c r="N13" s="309"/>
      <c r="O13" s="309"/>
    </row>
    <row r="14" spans="1:15" x14ac:dyDescent="0.25">
      <c r="A14" s="345"/>
      <c r="B14" s="383"/>
      <c r="C14" s="313"/>
      <c r="D14" s="313"/>
      <c r="E14" s="8" t="s">
        <v>2</v>
      </c>
      <c r="F14" s="7">
        <v>220</v>
      </c>
      <c r="G14" s="36">
        <v>2</v>
      </c>
      <c r="H14" s="126">
        <v>2</v>
      </c>
      <c r="I14" s="126">
        <v>2</v>
      </c>
      <c r="J14" s="10">
        <f t="shared" si="0"/>
        <v>0.44</v>
      </c>
      <c r="K14" s="10">
        <f t="shared" si="1"/>
        <v>0.44</v>
      </c>
      <c r="L14" s="10">
        <f t="shared" si="2"/>
        <v>0.44</v>
      </c>
      <c r="M14" s="309"/>
      <c r="N14" s="309"/>
      <c r="O14" s="309"/>
    </row>
    <row r="15" spans="1:15" ht="15" customHeight="1" x14ac:dyDescent="0.25">
      <c r="A15" s="345" t="s">
        <v>48</v>
      </c>
      <c r="B15" s="346">
        <v>100</v>
      </c>
      <c r="C15" s="340">
        <v>130</v>
      </c>
      <c r="D15" s="340">
        <v>150</v>
      </c>
      <c r="E15" s="22" t="s">
        <v>71</v>
      </c>
      <c r="F15" s="23">
        <v>205.7</v>
      </c>
      <c r="G15" s="137">
        <v>114</v>
      </c>
      <c r="H15" s="137">
        <v>171</v>
      </c>
      <c r="I15" s="137">
        <v>171</v>
      </c>
      <c r="J15" s="121">
        <f t="shared" ref="J15:J17" si="3">F15*G15/1000</f>
        <v>23.4498</v>
      </c>
      <c r="K15" s="45">
        <f>F15*H15/1000</f>
        <v>35.174699999999994</v>
      </c>
      <c r="L15" s="45">
        <f>F15*I15/1000</f>
        <v>35.174699999999994</v>
      </c>
      <c r="M15" s="343">
        <f>SUM(J15:J17)</f>
        <v>58.755400000000002</v>
      </c>
      <c r="N15" s="309">
        <f>SUM(K15:K17)</f>
        <v>80.840099999999993</v>
      </c>
      <c r="O15" s="309">
        <f>SUM(L15:L17)</f>
        <v>80.840099999999993</v>
      </c>
    </row>
    <row r="16" spans="1:15" x14ac:dyDescent="0.25">
      <c r="A16" s="345"/>
      <c r="B16" s="346"/>
      <c r="C16" s="341"/>
      <c r="D16" s="341"/>
      <c r="E16" s="22" t="s">
        <v>5</v>
      </c>
      <c r="F16" s="23">
        <v>360.8</v>
      </c>
      <c r="G16" s="137">
        <v>15</v>
      </c>
      <c r="H16" s="137">
        <v>23</v>
      </c>
      <c r="I16" s="137">
        <v>23</v>
      </c>
      <c r="J16" s="121">
        <f t="shared" si="3"/>
        <v>5.4119999999999999</v>
      </c>
      <c r="K16" s="45">
        <f t="shared" ref="K16:K17" si="4">F16*H16/1000</f>
        <v>8.2983999999999991</v>
      </c>
      <c r="L16" s="45">
        <f t="shared" ref="L16:L17" si="5">F16*I16/1000</f>
        <v>8.2983999999999991</v>
      </c>
      <c r="M16" s="343"/>
      <c r="N16" s="309"/>
      <c r="O16" s="309"/>
    </row>
    <row r="17" spans="1:30" ht="15" customHeight="1" x14ac:dyDescent="0.25">
      <c r="A17" s="345"/>
      <c r="B17" s="346"/>
      <c r="C17" s="342"/>
      <c r="D17" s="342"/>
      <c r="E17" s="22" t="s">
        <v>3</v>
      </c>
      <c r="F17" s="23">
        <v>3736.7000000000003</v>
      </c>
      <c r="G17" s="137">
        <v>8</v>
      </c>
      <c r="H17" s="137">
        <v>10</v>
      </c>
      <c r="I17" s="137">
        <v>10</v>
      </c>
      <c r="J17" s="121">
        <f t="shared" si="3"/>
        <v>29.893600000000003</v>
      </c>
      <c r="K17" s="45">
        <f t="shared" si="4"/>
        <v>37.366999999999997</v>
      </c>
      <c r="L17" s="45">
        <f t="shared" si="5"/>
        <v>37.366999999999997</v>
      </c>
      <c r="M17" s="343"/>
      <c r="N17" s="309"/>
      <c r="O17" s="309"/>
    </row>
    <row r="18" spans="1:30" s="24" customFormat="1" ht="15" customHeight="1" x14ac:dyDescent="0.25">
      <c r="A18" s="306" t="s">
        <v>103</v>
      </c>
      <c r="B18" s="302">
        <v>200</v>
      </c>
      <c r="C18" s="302">
        <v>200</v>
      </c>
      <c r="D18" s="302">
        <v>200</v>
      </c>
      <c r="E18" s="209" t="s">
        <v>84</v>
      </c>
      <c r="F18" s="210">
        <v>1000</v>
      </c>
      <c r="G18" s="211">
        <v>20</v>
      </c>
      <c r="H18" s="211">
        <v>20</v>
      </c>
      <c r="I18" s="211">
        <v>20</v>
      </c>
      <c r="J18" s="183">
        <f t="shared" ref="J18:J20" si="6">F18*G18/1000</f>
        <v>20</v>
      </c>
      <c r="K18" s="183">
        <f>F18*20/1000</f>
        <v>20</v>
      </c>
      <c r="L18" s="183">
        <f>F18*I18/1000</f>
        <v>20</v>
      </c>
      <c r="M18" s="318">
        <f>SUM(J18:J20)</f>
        <v>33.577500000000001</v>
      </c>
      <c r="N18" s="310">
        <f>SUM(K18:K20)</f>
        <v>33.577500000000001</v>
      </c>
      <c r="O18" s="310">
        <f>SUM(L18:L20)</f>
        <v>33.577500000000001</v>
      </c>
      <c r="P18" s="113"/>
      <c r="Q18" s="113"/>
      <c r="R18" s="113"/>
      <c r="S18" s="113"/>
      <c r="T18" s="113"/>
      <c r="U18" s="113"/>
      <c r="V18" s="1"/>
      <c r="W18" s="1"/>
      <c r="X18" s="1"/>
      <c r="Y18" s="1"/>
      <c r="Z18" s="1"/>
      <c r="AA18" s="1"/>
      <c r="AB18" s="1"/>
      <c r="AC18" s="1"/>
      <c r="AD18" s="1"/>
    </row>
    <row r="19" spans="1:30" s="24" customFormat="1" ht="15" customHeight="1" x14ac:dyDescent="0.25">
      <c r="A19" s="307"/>
      <c r="B19" s="303"/>
      <c r="C19" s="303"/>
      <c r="D19" s="303"/>
      <c r="E19" s="209" t="s">
        <v>20</v>
      </c>
      <c r="F19" s="212">
        <v>650</v>
      </c>
      <c r="G19" s="213">
        <v>20</v>
      </c>
      <c r="H19" s="213">
        <v>20</v>
      </c>
      <c r="I19" s="213">
        <v>20</v>
      </c>
      <c r="J19" s="183">
        <f t="shared" si="6"/>
        <v>13</v>
      </c>
      <c r="K19" s="183">
        <f>F19*20/1000</f>
        <v>13</v>
      </c>
      <c r="L19" s="183">
        <f>F19*I19/1000</f>
        <v>13</v>
      </c>
      <c r="M19" s="319"/>
      <c r="N19" s="311"/>
      <c r="O19" s="311"/>
      <c r="P19" s="113"/>
      <c r="Q19" s="113"/>
      <c r="R19" s="113"/>
      <c r="S19" s="113"/>
      <c r="T19" s="113"/>
      <c r="U19" s="113"/>
      <c r="V19" s="1"/>
      <c r="W19" s="1"/>
      <c r="X19" s="1"/>
      <c r="Y19" s="1"/>
      <c r="Z19" s="1"/>
      <c r="AA19" s="1"/>
      <c r="AB19" s="1"/>
      <c r="AC19" s="1"/>
      <c r="AD19" s="1"/>
    </row>
    <row r="20" spans="1:30" s="24" customFormat="1" x14ac:dyDescent="0.25">
      <c r="A20" s="308"/>
      <c r="B20" s="304"/>
      <c r="C20" s="304"/>
      <c r="D20" s="304"/>
      <c r="E20" s="209" t="s">
        <v>56</v>
      </c>
      <c r="F20" s="171">
        <v>8250</v>
      </c>
      <c r="G20" s="148">
        <v>7.0000000000000007E-2</v>
      </c>
      <c r="H20" s="148">
        <v>7.0000000000000007E-2</v>
      </c>
      <c r="I20" s="148">
        <v>7.0000000000000007E-2</v>
      </c>
      <c r="J20" s="229">
        <f t="shared" si="6"/>
        <v>0.57750000000000001</v>
      </c>
      <c r="K20" s="229">
        <f>F20*H20/1000</f>
        <v>0.57750000000000001</v>
      </c>
      <c r="L20" s="229">
        <f>F20*I20/1000</f>
        <v>0.57750000000000001</v>
      </c>
      <c r="M20" s="320"/>
      <c r="N20" s="312"/>
      <c r="O20" s="312"/>
      <c r="P20" s="113"/>
      <c r="Q20" s="113"/>
      <c r="R20" s="113"/>
      <c r="S20" s="113"/>
      <c r="T20" s="113"/>
      <c r="U20" s="113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25">
      <c r="A21" s="26" t="s">
        <v>6</v>
      </c>
      <c r="B21" s="27">
        <v>20</v>
      </c>
      <c r="C21" s="27">
        <v>35</v>
      </c>
      <c r="D21" s="27">
        <v>40</v>
      </c>
      <c r="E21" s="28" t="s">
        <v>7</v>
      </c>
      <c r="F21" s="11">
        <v>424.6</v>
      </c>
      <c r="G21" s="126">
        <v>20</v>
      </c>
      <c r="H21" s="126">
        <v>35</v>
      </c>
      <c r="I21" s="126">
        <v>40</v>
      </c>
      <c r="J21" s="194">
        <f>F21*G21/1000</f>
        <v>8.4920000000000009</v>
      </c>
      <c r="K21" s="194">
        <f>F21*H21/1000</f>
        <v>14.861000000000001</v>
      </c>
      <c r="L21" s="194">
        <f>F21*I21/1000</f>
        <v>16.984000000000002</v>
      </c>
      <c r="M21" s="230">
        <f>SUM(J21:J21)</f>
        <v>8.4920000000000009</v>
      </c>
      <c r="N21" s="194">
        <f>SUM(K21)</f>
        <v>14.861000000000001</v>
      </c>
      <c r="O21" s="194">
        <f>SUM(L21)</f>
        <v>16.984000000000002</v>
      </c>
    </row>
    <row r="22" spans="1:30" x14ac:dyDescent="0.25">
      <c r="A22" s="369" t="s">
        <v>8</v>
      </c>
      <c r="B22" s="370"/>
      <c r="C22" s="370"/>
      <c r="D22" s="370"/>
      <c r="E22" s="370"/>
      <c r="F22" s="370"/>
      <c r="G22" s="97"/>
      <c r="H22" s="97"/>
      <c r="I22" s="97"/>
      <c r="J22" s="371"/>
      <c r="K22" s="371"/>
      <c r="L22" s="371"/>
      <c r="M22" s="372"/>
      <c r="N22" s="236"/>
      <c r="O22" s="236"/>
    </row>
    <row r="23" spans="1:30" x14ac:dyDescent="0.25">
      <c r="A23" s="368"/>
      <c r="B23" s="368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8"/>
      <c r="N23" s="103"/>
      <c r="O23" s="103"/>
    </row>
    <row r="24" spans="1:30" ht="14.45" customHeight="1" x14ac:dyDescent="0.25">
      <c r="A24" s="349" t="s">
        <v>78</v>
      </c>
      <c r="B24" s="349"/>
      <c r="C24" s="349"/>
      <c r="D24" s="349"/>
      <c r="E24" s="349"/>
      <c r="F24" s="349"/>
      <c r="G24" s="349"/>
      <c r="H24" s="349"/>
      <c r="I24" s="349"/>
      <c r="J24" s="349"/>
      <c r="K24" s="129"/>
      <c r="L24" s="129"/>
      <c r="M24" s="16">
        <f>SUM(M7:M21)</f>
        <v>445.69250000000005</v>
      </c>
      <c r="N24" s="16">
        <f>SUM(N7:N21)</f>
        <v>548.72620000000006</v>
      </c>
      <c r="O24" s="16">
        <f>SUM(O7:O21)</f>
        <v>682.18920000000003</v>
      </c>
    </row>
    <row r="25" spans="1:30" x14ac:dyDescent="0.25">
      <c r="A25" s="367" t="s">
        <v>77</v>
      </c>
      <c r="B25" s="367"/>
      <c r="C25" s="367"/>
      <c r="D25" s="367"/>
      <c r="E25" s="367"/>
      <c r="F25" s="367"/>
      <c r="G25" s="367"/>
      <c r="H25" s="367"/>
      <c r="I25" s="367"/>
      <c r="J25" s="367"/>
      <c r="K25" s="149"/>
      <c r="L25" s="149"/>
      <c r="M25" s="42">
        <f>M24*1.12</f>
        <v>499.17560000000009</v>
      </c>
      <c r="N25" s="42">
        <f t="shared" ref="N25:O25" si="7">N24*1.12</f>
        <v>614.57334400000013</v>
      </c>
      <c r="O25" s="42">
        <f t="shared" si="7"/>
        <v>764.05190400000015</v>
      </c>
    </row>
  </sheetData>
  <mergeCells count="33">
    <mergeCell ref="A5:A6"/>
    <mergeCell ref="E5:E6"/>
    <mergeCell ref="F5:F6"/>
    <mergeCell ref="A25:J25"/>
    <mergeCell ref="A22:F22"/>
    <mergeCell ref="B7:B14"/>
    <mergeCell ref="J22:M22"/>
    <mergeCell ref="A23:M23"/>
    <mergeCell ref="A24:J24"/>
    <mergeCell ref="A18:A20"/>
    <mergeCell ref="A15:A17"/>
    <mergeCell ref="B15:B17"/>
    <mergeCell ref="M7:M14"/>
    <mergeCell ref="M15:M17"/>
    <mergeCell ref="B18:B20"/>
    <mergeCell ref="M18:M20"/>
    <mergeCell ref="O15:O17"/>
    <mergeCell ref="A7:A14"/>
    <mergeCell ref="N18:N20"/>
    <mergeCell ref="O18:O20"/>
    <mergeCell ref="C18:C20"/>
    <mergeCell ref="D18:D20"/>
    <mergeCell ref="N15:N17"/>
    <mergeCell ref="B5:D5"/>
    <mergeCell ref="C7:C14"/>
    <mergeCell ref="C15:C17"/>
    <mergeCell ref="D15:D17"/>
    <mergeCell ref="D7:D14"/>
    <mergeCell ref="G5:I5"/>
    <mergeCell ref="J5:L5"/>
    <mergeCell ref="M5:O5"/>
    <mergeCell ref="N7:N14"/>
    <mergeCell ref="O7:O14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7</vt:i4>
      </vt:variant>
    </vt:vector>
  </HeadingPairs>
  <TitlesOfParts>
    <vt:vector size="27" baseType="lpstr">
      <vt:lpstr>1-1</vt:lpstr>
      <vt:lpstr>1-2</vt:lpstr>
      <vt:lpstr>1-3</vt:lpstr>
      <vt:lpstr>1-4</vt:lpstr>
      <vt:lpstr>1-5</vt:lpstr>
      <vt:lpstr>2-1</vt:lpstr>
      <vt:lpstr>2-2</vt:lpstr>
      <vt:lpstr>2-3</vt:lpstr>
      <vt:lpstr>2-4</vt:lpstr>
      <vt:lpstr>2-5</vt:lpstr>
      <vt:lpstr>3-1</vt:lpstr>
      <vt:lpstr>3-2</vt:lpstr>
      <vt:lpstr>3-3</vt:lpstr>
      <vt:lpstr>3-4</vt:lpstr>
      <vt:lpstr>3-5</vt:lpstr>
      <vt:lpstr>4-1</vt:lpstr>
      <vt:lpstr>4-2</vt:lpstr>
      <vt:lpstr>4-3</vt:lpstr>
      <vt:lpstr>4-4</vt:lpstr>
      <vt:lpstr>4-5</vt:lpstr>
      <vt:lpstr>'1-2'!Область_печати</vt:lpstr>
      <vt:lpstr>'2-5'!Область_печати</vt:lpstr>
      <vt:lpstr>'4-1'!Область_печати</vt:lpstr>
      <vt:lpstr>'4-2'!Область_печати</vt:lpstr>
      <vt:lpstr>'4-3'!Область_печати</vt:lpstr>
      <vt:lpstr>'4-4'!Область_печати</vt:lpstr>
      <vt:lpstr>'4-5'!Область_печати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2022-08-26T07:17:07Z</dcterms:modified>
</cp:coreProperties>
</file>